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5A83F353-2BA2-4C87-BF84-594C8AA97BDB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ﾘｽﾄ" sheetId="2" state="hidden" r:id="rId1"/>
    <sheet name="記入例" sheetId="1" r:id="rId2"/>
    <sheet name="出荷証明書" sheetId="3" r:id="rId3"/>
  </sheets>
  <definedNames>
    <definedName name="_xlnm.Print_Area" localSheetId="1">記入例!$B$6:$H$47</definedName>
    <definedName name="_xlnm.Print_Area" localSheetId="2">出荷証明書!$B$5:$H$43</definedName>
    <definedName name="Z_A49CE7B4_F874_4BB1_B512_9A025708972B_.wvu.PrintArea" localSheetId="1" hidden="1">記入例!$B$6:$H$47</definedName>
    <definedName name="Z_A49CE7B4_F874_4BB1_B512_9A025708972B_.wvu.PrintArea" localSheetId="2" hidden="1">出荷証明書!$B$6:$H$47</definedName>
    <definedName name="Z_A49CE7B4_F874_4BB1_B512_9A025708972B_.wvu.Rows" localSheetId="1" hidden="1">記入例!$7:$7,記入例!$23:$23</definedName>
    <definedName name="Z_A49CE7B4_F874_4BB1_B512_9A025708972B_.wvu.Rows" localSheetId="2" hidden="1">出荷証明書!$7:$7,出荷証明書!$23:$23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3" l="1"/>
  <c r="P2" i="3" l="1"/>
  <c r="O2" i="3"/>
  <c r="M2" i="3"/>
  <c r="Q2" i="3"/>
  <c r="N2" i="3" l="1"/>
  <c r="BF2" i="3" l="1"/>
  <c r="BA2" i="3"/>
  <c r="AV2" i="3"/>
  <c r="AQ2" i="3"/>
  <c r="AL2" i="3"/>
  <c r="AG2" i="3"/>
  <c r="AB2" i="3"/>
  <c r="W2" i="3" l="1"/>
  <c r="R2" i="3"/>
  <c r="E27" i="3" l="1"/>
  <c r="G27" i="3"/>
  <c r="E29" i="3"/>
  <c r="G29" i="3"/>
  <c r="E31" i="3"/>
  <c r="G31" i="3"/>
  <c r="E33" i="3"/>
  <c r="G33" i="3"/>
  <c r="E35" i="3"/>
  <c r="G35" i="3"/>
  <c r="E37" i="3"/>
  <c r="G37" i="3"/>
  <c r="E39" i="3"/>
  <c r="G39" i="3"/>
  <c r="E41" i="3"/>
  <c r="G41" i="3"/>
  <c r="E43" i="3"/>
  <c r="G43" i="3"/>
  <c r="BJ2" i="3"/>
  <c r="BI2" i="3"/>
  <c r="BH2" i="3"/>
  <c r="BG2" i="3"/>
  <c r="BE2" i="3"/>
  <c r="BD2" i="3"/>
  <c r="BC2" i="3"/>
  <c r="BB2" i="3"/>
  <c r="AZ2" i="3"/>
  <c r="AY2" i="3"/>
  <c r="AX2" i="3"/>
  <c r="AW2" i="3"/>
  <c r="AU2" i="3"/>
  <c r="AT2" i="3"/>
  <c r="AS2" i="3"/>
  <c r="AR2" i="3"/>
  <c r="AP2" i="3"/>
  <c r="AO2" i="3"/>
  <c r="AN2" i="3"/>
  <c r="AM2" i="3"/>
  <c r="AK2" i="3"/>
  <c r="AJ2" i="3"/>
  <c r="AI2" i="3"/>
  <c r="AH2" i="3"/>
  <c r="AF2" i="3"/>
  <c r="AE2" i="3"/>
  <c r="AD2" i="3"/>
  <c r="AC2" i="3"/>
  <c r="AA2" i="3"/>
  <c r="Z2" i="3"/>
  <c r="Y2" i="3"/>
  <c r="X2" i="3"/>
  <c r="V2" i="3"/>
  <c r="U2" i="3"/>
  <c r="T2" i="3"/>
  <c r="S2" i="3"/>
  <c r="L2" i="3"/>
  <c r="G43" i="1" l="1"/>
  <c r="E43" i="1"/>
  <c r="G41" i="1"/>
  <c r="E41" i="1"/>
  <c r="G39" i="1"/>
  <c r="E39" i="1"/>
  <c r="G37" i="1"/>
  <c r="E37" i="1"/>
  <c r="G35" i="1"/>
  <c r="E35" i="1"/>
  <c r="G33" i="1"/>
  <c r="E33" i="1"/>
  <c r="G31" i="1"/>
  <c r="E31" i="1"/>
  <c r="G29" i="1"/>
  <c r="E29" i="1"/>
  <c r="G27" i="1"/>
  <c r="E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9" authorId="0" shapeId="0" xr:uid="{0D9A5A19-0F4A-40BA-9E9B-3BB2EE84C4CB}">
      <text>
        <r>
          <rPr>
            <b/>
            <sz val="11"/>
            <color indexed="81"/>
            <rFont val="MS P ゴシック"/>
            <family val="3"/>
            <charset val="128"/>
          </rPr>
          <t>項目は並べ替えOKです
不要な行は右クリックして非表示にできます</t>
        </r>
      </text>
    </comment>
    <comment ref="H25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出荷年月日は入力必須項目です</t>
        </r>
      </text>
    </comment>
    <comment ref="B26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　２０５Ｎか　クリーン　を選択して下さい　</t>
        </r>
      </text>
    </comment>
    <comment ref="D26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選択して下さい</t>
        </r>
      </text>
    </comment>
    <comment ref="F26" authorId="0" shapeId="0" xr:uid="{00000000-0006-0000-01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缶数を入力して下さい</t>
        </r>
      </text>
    </comment>
    <comment ref="B27" authorId="0" shapeId="0" xr:uid="{00000000-0006-0000-01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ZS,　SG、クリーンの色名を選択して下さい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00000000-0006-0000-0200-000001000000}">
      <text>
        <r>
          <rPr>
            <b/>
            <sz val="12"/>
            <color indexed="81"/>
            <rFont val="MS P ゴシック"/>
            <family val="3"/>
            <charset val="128"/>
          </rPr>
          <t>敬称を入力してください。
御中/殿など</t>
        </r>
      </text>
    </comment>
    <comment ref="H25" authorId="0" shapeId="0" xr:uid="{00000000-0006-0000-02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出荷年月日は必須項目です</t>
        </r>
      </text>
    </comment>
    <comment ref="B26" authorId="0" shapeId="0" xr:uid="{F88165CB-DAFE-48A4-A815-C9B13873BB0F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選択して下さい
</t>
        </r>
      </text>
    </comment>
    <comment ref="D26" authorId="0" shapeId="0" xr:uid="{00000000-0006-0000-02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選択して下さい</t>
        </r>
      </text>
    </comment>
    <comment ref="B27" authorId="0" shapeId="0" xr:uid="{B87A517D-A3C7-4C97-B63D-E37DCA283B1B}">
      <text>
        <r>
          <rPr>
            <b/>
            <sz val="10"/>
            <color indexed="81"/>
            <rFont val="MS P 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<sst xmlns="http://schemas.openxmlformats.org/spreadsheetml/2006/main" count="167" uniqueCount="118">
  <si>
    <t>出荷証明書</t>
    <rPh sb="0" eb="2">
      <t>シュッカ</t>
    </rPh>
    <rPh sb="2" eb="5">
      <t>ショウメイショ</t>
    </rPh>
    <phoneticPr fontId="5"/>
  </si>
  <si>
    <t>下記の通り出荷したことを証明いたします。</t>
    <rPh sb="0" eb="2">
      <t>カキ</t>
    </rPh>
    <rPh sb="3" eb="4">
      <t>トオ</t>
    </rPh>
    <rPh sb="5" eb="7">
      <t>シュッカ</t>
    </rPh>
    <rPh sb="12" eb="14">
      <t>ショウメイ</t>
    </rPh>
    <phoneticPr fontId="5"/>
  </si>
  <si>
    <t>工事件名</t>
    <rPh sb="0" eb="2">
      <t>コウジ</t>
    </rPh>
    <rPh sb="2" eb="3">
      <t>ケン</t>
    </rPh>
    <rPh sb="3" eb="4">
      <t>メイ</t>
    </rPh>
    <phoneticPr fontId="5"/>
  </si>
  <si>
    <t>工事名称</t>
    <rPh sb="0" eb="2">
      <t>コウジ</t>
    </rPh>
    <rPh sb="2" eb="4">
      <t>メイショウ</t>
    </rPh>
    <phoneticPr fontId="5"/>
  </si>
  <si>
    <t>工事名</t>
    <rPh sb="0" eb="2">
      <t>コウジ</t>
    </rPh>
    <rPh sb="2" eb="3">
      <t>メイ</t>
    </rPh>
    <phoneticPr fontId="5"/>
  </si>
  <si>
    <t>元請業者</t>
    <rPh sb="0" eb="2">
      <t>モトウケ</t>
    </rPh>
    <rPh sb="2" eb="4">
      <t>ギョウシャ</t>
    </rPh>
    <phoneticPr fontId="5"/>
  </si>
  <si>
    <t>請負業者</t>
    <rPh sb="0" eb="2">
      <t>ウケオイ</t>
    </rPh>
    <rPh sb="2" eb="4">
      <t>ギョウシャ</t>
    </rPh>
    <phoneticPr fontId="5"/>
  </si>
  <si>
    <t>現場住所</t>
    <rPh sb="0" eb="2">
      <t>ゲンバ</t>
    </rPh>
    <rPh sb="2" eb="4">
      <t>ジュウショ</t>
    </rPh>
    <phoneticPr fontId="5"/>
  </si>
  <si>
    <t>塗装業者</t>
    <rPh sb="0" eb="2">
      <t>トソウ</t>
    </rPh>
    <rPh sb="2" eb="4">
      <t>ギョウシャ</t>
    </rPh>
    <phoneticPr fontId="5"/>
  </si>
  <si>
    <t>施工業者</t>
    <rPh sb="0" eb="2">
      <t>セコウ</t>
    </rPh>
    <rPh sb="2" eb="4">
      <t>ギョウシャ</t>
    </rPh>
    <phoneticPr fontId="5"/>
  </si>
  <si>
    <t>現場所在地</t>
    <rPh sb="0" eb="2">
      <t>ゲンバ</t>
    </rPh>
    <rPh sb="2" eb="5">
      <t>ショザイチ</t>
    </rPh>
    <phoneticPr fontId="5"/>
  </si>
  <si>
    <t>品名</t>
    <rPh sb="0" eb="2">
      <t>ヒンメイ</t>
    </rPh>
    <phoneticPr fontId="5"/>
  </si>
  <si>
    <t>容量</t>
    <rPh sb="0" eb="2">
      <t>ヨウリョウ</t>
    </rPh>
    <phoneticPr fontId="5"/>
  </si>
  <si>
    <t>数量</t>
    <rPh sb="0" eb="2">
      <t>スウリョウ</t>
    </rPh>
    <phoneticPr fontId="5"/>
  </si>
  <si>
    <t>出荷年月日</t>
    <rPh sb="0" eb="2">
      <t>シュッカ</t>
    </rPh>
    <rPh sb="2" eb="5">
      <t>ネンガッピ</t>
    </rPh>
    <phoneticPr fontId="5"/>
  </si>
  <si>
    <t>塗装施工業者</t>
    <rPh sb="0" eb="2">
      <t>トソウ</t>
    </rPh>
    <rPh sb="2" eb="4">
      <t>セコウ</t>
    </rPh>
    <rPh sb="4" eb="6">
      <t>ギョウシャ</t>
    </rPh>
    <phoneticPr fontId="5"/>
  </si>
  <si>
    <t>取扱業者</t>
    <rPh sb="0" eb="2">
      <t>トリアツカイ</t>
    </rPh>
    <rPh sb="2" eb="4">
      <t>ギョウシャ</t>
    </rPh>
    <phoneticPr fontId="5"/>
  </si>
  <si>
    <t>ホワイト</t>
    <phoneticPr fontId="14"/>
  </si>
  <si>
    <t>ニューブラック</t>
    <phoneticPr fontId="14"/>
  </si>
  <si>
    <t>ダークブラウン</t>
    <phoneticPr fontId="14"/>
  </si>
  <si>
    <t>クリアー　</t>
    <phoneticPr fontId="14"/>
  </si>
  <si>
    <t>ＳＧローズブラウン</t>
    <phoneticPr fontId="14"/>
  </si>
  <si>
    <t>ＳＧホリーホワイト</t>
    <phoneticPr fontId="14"/>
  </si>
  <si>
    <t>ＳＧエスブラック</t>
    <phoneticPr fontId="14"/>
  </si>
  <si>
    <t>ＳＧイエローメランチ</t>
    <phoneticPr fontId="14"/>
  </si>
  <si>
    <t>ＺＳライトグレー</t>
    <phoneticPr fontId="14"/>
  </si>
  <si>
    <t>ＺＳマホガニーレッド</t>
    <phoneticPr fontId="14"/>
  </si>
  <si>
    <t>ＺＳクリアーナチュラル</t>
  </si>
  <si>
    <t>ＺＳクリアーⅡ</t>
  </si>
  <si>
    <t>ＺＳイエローオーク</t>
    <phoneticPr fontId="14"/>
  </si>
  <si>
    <t>ノンロットクリーン</t>
    <phoneticPr fontId="14"/>
  </si>
  <si>
    <t>ＺＳアンティークブラウン</t>
    <phoneticPr fontId="14"/>
  </si>
  <si>
    <t>ノンロット２０５Ｎ</t>
    <phoneticPr fontId="14"/>
  </si>
  <si>
    <t>販売店</t>
    <rPh sb="0" eb="2">
      <t>ハンバイ</t>
    </rPh>
    <rPh sb="2" eb="3">
      <t>テン</t>
    </rPh>
    <phoneticPr fontId="5"/>
  </si>
  <si>
    <t>容量</t>
    <rPh sb="0" eb="2">
      <t>ヨウリョウ</t>
    </rPh>
    <phoneticPr fontId="3"/>
  </si>
  <si>
    <t>品目</t>
    <phoneticPr fontId="3"/>
  </si>
  <si>
    <t>三井化学産資株式会社</t>
  </si>
  <si>
    <t>東京都文京区湯島三丁目３９番１０号</t>
  </si>
  <si>
    <t>TEL:03(3837)5835    FAX:03(3837)1945</t>
  </si>
  <si>
    <t>塗装業者</t>
    <phoneticPr fontId="5"/>
  </si>
  <si>
    <t>ノンロット２０５Ｎ</t>
  </si>
  <si>
    <t>ノンロットクリーン</t>
  </si>
  <si>
    <t>クリアー　</t>
  </si>
  <si>
    <t>ＺＳダークブラウン</t>
    <phoneticPr fontId="14"/>
  </si>
  <si>
    <t>ＺＳライトブラウン</t>
    <phoneticPr fontId="14"/>
  </si>
  <si>
    <t>ＺＳダークオーク</t>
    <phoneticPr fontId="14"/>
  </si>
  <si>
    <t>ＺＳライトオーク</t>
    <phoneticPr fontId="14"/>
  </si>
  <si>
    <t>ＺＳナチュラルオーク</t>
    <phoneticPr fontId="14"/>
  </si>
  <si>
    <t>ＺＳオリーブ</t>
    <phoneticPr fontId="14"/>
  </si>
  <si>
    <t>ＺＳグラスグリーン</t>
    <phoneticPr fontId="14"/>
  </si>
  <si>
    <t>ＺＳニューブラック</t>
    <phoneticPr fontId="14"/>
  </si>
  <si>
    <t>ＺＳホワイト</t>
    <phoneticPr fontId="14"/>
  </si>
  <si>
    <t>ＺＳレモンイエロー</t>
    <phoneticPr fontId="14"/>
  </si>
  <si>
    <t>【ノンロット205　Sカラー】</t>
    <phoneticPr fontId="14"/>
  </si>
  <si>
    <t>ＳＧラスティックブラウン</t>
    <phoneticPr fontId="14"/>
  </si>
  <si>
    <t>ＳＧナチュラルチーク</t>
    <phoneticPr fontId="14"/>
  </si>
  <si>
    <t>ＳＧオークハート</t>
    <phoneticPr fontId="14"/>
  </si>
  <si>
    <t>【ノンロットクリーン】</t>
    <phoneticPr fontId="14"/>
  </si>
  <si>
    <t>ダークオーク</t>
    <phoneticPr fontId="14"/>
  </si>
  <si>
    <t>ライトオーク</t>
    <phoneticPr fontId="14"/>
  </si>
  <si>
    <t>ナチュラルオーク</t>
    <phoneticPr fontId="14"/>
  </si>
  <si>
    <t>イエローオーク</t>
    <phoneticPr fontId="14"/>
  </si>
  <si>
    <t>オリーブ</t>
    <phoneticPr fontId="14"/>
  </si>
  <si>
    <t>【ノンロット205 Ｎ】</t>
    <phoneticPr fontId="14"/>
  </si>
  <si>
    <t>宛先</t>
  </si>
  <si>
    <t>工事名</t>
  </si>
  <si>
    <t>現場住所</t>
  </si>
  <si>
    <t>施工業者</t>
  </si>
  <si>
    <t>塗装業者</t>
  </si>
  <si>
    <t>販売店</t>
  </si>
  <si>
    <t>品名1</t>
  </si>
  <si>
    <t>色</t>
  </si>
  <si>
    <t>容量</t>
  </si>
  <si>
    <t>数量</t>
  </si>
  <si>
    <t>出荷年月日</t>
  </si>
  <si>
    <t>品名2</t>
  </si>
  <si>
    <t>品名3</t>
  </si>
  <si>
    <t>品名4</t>
  </si>
  <si>
    <t>品名5</t>
  </si>
  <si>
    <t>品名6</t>
  </si>
  <si>
    <t>品名7</t>
  </si>
  <si>
    <t>品名8</t>
  </si>
  <si>
    <t>品名9</t>
  </si>
  <si>
    <t>現場名</t>
    <rPh sb="0" eb="2">
      <t>ゲンバ</t>
    </rPh>
    <rPh sb="2" eb="3">
      <t>メイ</t>
    </rPh>
    <phoneticPr fontId="5"/>
  </si>
  <si>
    <t>請負会社</t>
    <rPh sb="0" eb="2">
      <t>ウケオイ</t>
    </rPh>
    <rPh sb="2" eb="4">
      <t>カイシャ</t>
    </rPh>
    <phoneticPr fontId="5"/>
  </si>
  <si>
    <t>工事場所</t>
    <rPh sb="0" eb="2">
      <t>コウジ</t>
    </rPh>
    <rPh sb="2" eb="4">
      <t>バショ</t>
    </rPh>
    <phoneticPr fontId="5"/>
  </si>
  <si>
    <t>施工会社</t>
    <rPh sb="0" eb="2">
      <t>セコウ</t>
    </rPh>
    <rPh sb="2" eb="4">
      <t>カイシャ</t>
    </rPh>
    <phoneticPr fontId="5"/>
  </si>
  <si>
    <t>年     月     日</t>
    <rPh sb="0" eb="1">
      <t>ネン</t>
    </rPh>
    <rPh sb="6" eb="7">
      <t>ツキ</t>
    </rPh>
    <rPh sb="12" eb="13">
      <t>ヒ</t>
    </rPh>
    <phoneticPr fontId="3"/>
  </si>
  <si>
    <t>取扱店</t>
    <rPh sb="0" eb="2">
      <t>トリアツカイ</t>
    </rPh>
    <rPh sb="2" eb="3">
      <t>テン</t>
    </rPh>
    <phoneticPr fontId="5"/>
  </si>
  <si>
    <t>物件名</t>
    <rPh sb="0" eb="2">
      <t>ブッケン</t>
    </rPh>
    <rPh sb="2" eb="3">
      <t>メイ</t>
    </rPh>
    <phoneticPr fontId="3"/>
  </si>
  <si>
    <t>元請会社名</t>
    <rPh sb="0" eb="1">
      <t>モト</t>
    </rPh>
    <rPh sb="1" eb="2">
      <t>ウ</t>
    </rPh>
    <rPh sb="2" eb="4">
      <t>ガイシャ</t>
    </rPh>
    <rPh sb="4" eb="5">
      <t>メイ</t>
    </rPh>
    <phoneticPr fontId="3"/>
  </si>
  <si>
    <t>工事名</t>
    <phoneticPr fontId="3"/>
  </si>
  <si>
    <t>ＳＧブルーグレー</t>
    <phoneticPr fontId="14"/>
  </si>
  <si>
    <t>ＳＧネイビーブルー</t>
    <phoneticPr fontId="14"/>
  </si>
  <si>
    <t>ＳＧオリーブグリーン</t>
    <phoneticPr fontId="14"/>
  </si>
  <si>
    <t>ＳＧサンドベージュ</t>
    <phoneticPr fontId="14"/>
  </si>
  <si>
    <t>リグノブライト</t>
    <phoneticPr fontId="3"/>
  </si>
  <si>
    <t>濃色</t>
    <rPh sb="0" eb="2">
      <t>ノウショク</t>
    </rPh>
    <phoneticPr fontId="3"/>
  </si>
  <si>
    <t>明色</t>
    <rPh sb="0" eb="2">
      <t>メイショク</t>
    </rPh>
    <phoneticPr fontId="3"/>
  </si>
  <si>
    <t>※出荷年月日　</t>
    <rPh sb="1" eb="3">
      <t>シュッカ</t>
    </rPh>
    <rPh sb="3" eb="6">
      <t>ネンガッピ</t>
    </rPh>
    <phoneticPr fontId="5"/>
  </si>
  <si>
    <t>※品名</t>
    <rPh sb="1" eb="3">
      <t>ヒンメイ</t>
    </rPh>
    <phoneticPr fontId="5"/>
  </si>
  <si>
    <t>※容量</t>
    <rPh sb="1" eb="3">
      <t>ヨウリョウ</t>
    </rPh>
    <phoneticPr fontId="5"/>
  </si>
  <si>
    <t>※数量</t>
    <rPh sb="1" eb="3">
      <t>スウリョウ</t>
    </rPh>
    <phoneticPr fontId="5"/>
  </si>
  <si>
    <t>株式会社シービーエム</t>
    <rPh sb="0" eb="4">
      <t>カブシキガイシャ</t>
    </rPh>
    <phoneticPr fontId="3"/>
  </si>
  <si>
    <t>※　〇〇ビル改修工事</t>
    <phoneticPr fontId="3"/>
  </si>
  <si>
    <t>※　〇〇防水有限会社</t>
    <phoneticPr fontId="3"/>
  </si>
  <si>
    <t>※　○○塗装店</t>
    <rPh sb="4" eb="7">
      <t>トソウテン</t>
    </rPh>
    <phoneticPr fontId="3"/>
  </si>
  <si>
    <t>※有限会社○○</t>
    <rPh sb="1" eb="5">
      <t>ユウゲンガイシャ</t>
    </rPh>
    <phoneticPr fontId="3"/>
  </si>
  <si>
    <t xml:space="preserve">御中 </t>
    <rPh sb="0" eb="2">
      <t>オンチュウ</t>
    </rPh>
    <phoneticPr fontId="3"/>
  </si>
  <si>
    <t>20○○年○○月○○日</t>
    <rPh sb="4" eb="5">
      <t>ネン</t>
    </rPh>
    <rPh sb="7" eb="8">
      <t>ゲツ</t>
    </rPh>
    <rPh sb="10" eb="11">
      <t>ニチ</t>
    </rPh>
    <phoneticPr fontId="3"/>
  </si>
  <si>
    <t>※は入力必須項目</t>
    <rPh sb="2" eb="4">
      <t>ニュウリョク</t>
    </rPh>
    <rPh sb="4" eb="6">
      <t>ヒッス</t>
    </rPh>
    <rPh sb="6" eb="8">
      <t>コウモク</t>
    </rPh>
    <phoneticPr fontId="3"/>
  </si>
  <si>
    <t>※　日付</t>
    <rPh sb="2" eb="3">
      <t>ヒ</t>
    </rPh>
    <rPh sb="3" eb="4">
      <t>ツ</t>
    </rPh>
    <phoneticPr fontId="3"/>
  </si>
  <si>
    <t>　　※　宛先</t>
    <rPh sb="4" eb="6">
      <t>アテサキ</t>
    </rPh>
    <phoneticPr fontId="3"/>
  </si>
  <si>
    <t>※</t>
    <phoneticPr fontId="3"/>
  </si>
  <si>
    <t>株式会社シービーエム</t>
    <rPh sb="0" eb="4">
      <t>カブシキカイシャ</t>
    </rPh>
    <phoneticPr fontId="3"/>
  </si>
  <si>
    <t>※  ○○県○○市○○１-２３-４</t>
    <rPh sb="5" eb="6">
      <t>ケン</t>
    </rPh>
    <rPh sb="8" eb="9">
      <t>シ</t>
    </rPh>
    <phoneticPr fontId="3"/>
  </si>
  <si>
    <t>※は入力必須項目です</t>
  </si>
  <si>
    <t>←宛先名をご記入ください</t>
    <rPh sb="1" eb="4">
      <t>アテサキメイ</t>
    </rPh>
    <rPh sb="6" eb="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</si>
</sst>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"/>
    <numFmt numFmtId="177" formatCode="[$-F800]dddd\,\ mmmm\ dd\,\ yyyy"/>
    <numFmt numFmtId="178" formatCode="General\ \ &quot;  御中 &quot;"/>
    <numFmt numFmtId="179" formatCode="yyyy&quot;年&quot;m&quot;月&quot;d&quot;日&quot;;@"/>
    <numFmt numFmtId="180" formatCode="@\ &quot;御中&quot;"/>
  </numFmts>
  <fonts count="31">
    <font>
      <sz val="10"/>
      <name val="ＭＳ ゴシック"/>
      <family val="3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u/>
      <sz val="1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6"/>
      <name val="Meiryo UI"/>
      <family val="2"/>
      <charset val="128"/>
    </font>
    <font>
      <b/>
      <sz val="14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Meiryo UI"/>
      <family val="3"/>
      <charset val="128"/>
    </font>
    <font>
      <sz val="9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4"/>
      <color rgb="FFFF0000"/>
      <name val="ＭＳ 明朝"/>
      <family val="1"/>
      <charset val="128"/>
    </font>
    <font>
      <sz val="14"/>
      <color theme="3" tint="0.39997558519241921"/>
      <name val="ＭＳ 明朝"/>
      <family val="1"/>
      <charset val="128"/>
    </font>
    <font>
      <sz val="12"/>
      <color theme="3" tint="0.39997558519241921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u/>
      <sz val="16"/>
      <color theme="3" tint="0.39997558519241921"/>
      <name val="ＭＳ 明朝"/>
      <family val="1"/>
      <charset val="128"/>
    </font>
    <font>
      <sz val="15"/>
      <color theme="3" tint="0.39997558519241921"/>
      <name val="ＭＳ 明朝"/>
      <family val="1"/>
      <charset val="128"/>
    </font>
    <font>
      <b/>
      <sz val="10"/>
      <color indexed="81"/>
      <name val="MS P ゴシック"/>
      <family val="3"/>
      <charset val="128"/>
    </font>
    <font>
      <sz val="10"/>
      <color theme="3" tint="0.3999755851924192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u/>
      <sz val="16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16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58" fontId="6" fillId="0" borderId="0" xfId="0" applyNumberFormat="1" applyFont="1" applyAlignment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58" fontId="6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>
      <alignment horizontal="left" vertical="center" indent="1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58" fontId="9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>
      <alignment horizontal="righ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176" fontId="4" fillId="0" borderId="5" xfId="0" applyNumberFormat="1" applyFont="1" applyBorder="1" applyAlignment="1" applyProtection="1">
      <alignment vertical="top"/>
      <protection locked="0"/>
    </xf>
    <xf numFmtId="176" fontId="4" fillId="0" borderId="6" xfId="0" applyNumberFormat="1" applyFont="1" applyBorder="1" applyAlignment="1">
      <alignment vertical="top"/>
    </xf>
    <xf numFmtId="176" fontId="4" fillId="0" borderId="6" xfId="0" applyNumberFormat="1" applyFont="1" applyBorder="1" applyAlignment="1">
      <alignment horizontal="center" vertical="top"/>
    </xf>
    <xf numFmtId="0" fontId="7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176" fontId="12" fillId="0" borderId="0" xfId="0" applyNumberFormat="1" applyFont="1" applyAlignment="1">
      <alignment horizontal="left"/>
    </xf>
    <xf numFmtId="176" fontId="12" fillId="0" borderId="0" xfId="0" applyNumberFormat="1" applyFont="1" applyAlignment="1" applyProtection="1">
      <alignment horizontal="right"/>
      <protection locked="0"/>
    </xf>
    <xf numFmtId="0" fontId="4" fillId="0" borderId="0" xfId="0" applyFont="1"/>
    <xf numFmtId="176" fontId="4" fillId="0" borderId="0" xfId="0" applyNumberFormat="1" applyFont="1" applyProtection="1">
      <protection locked="0"/>
    </xf>
    <xf numFmtId="176" fontId="4" fillId="0" borderId="0" xfId="0" applyNumberFormat="1" applyFont="1"/>
    <xf numFmtId="176" fontId="4" fillId="0" borderId="0" xfId="0" applyNumberFormat="1" applyFont="1" applyAlignment="1" applyProtection="1">
      <alignment vertical="top"/>
      <protection locked="0"/>
    </xf>
    <xf numFmtId="176" fontId="4" fillId="0" borderId="0" xfId="0" applyNumberFormat="1" applyFont="1" applyAlignment="1">
      <alignment vertical="top"/>
    </xf>
    <xf numFmtId="176" fontId="4" fillId="0" borderId="0" xfId="0" applyNumberFormat="1" applyFont="1" applyAlignment="1">
      <alignment horizontal="center" vertical="top"/>
    </xf>
    <xf numFmtId="58" fontId="4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1">
      <alignment vertical="center"/>
    </xf>
    <xf numFmtId="0" fontId="2" fillId="0" borderId="0" xfId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1" applyFont="1">
      <alignment vertical="center"/>
    </xf>
    <xf numFmtId="58" fontId="4" fillId="0" borderId="0" xfId="0" applyNumberFormat="1" applyFont="1" applyAlignment="1">
      <alignment vertical="center"/>
    </xf>
    <xf numFmtId="176" fontId="12" fillId="0" borderId="0" xfId="0" applyNumberFormat="1" applyFont="1" applyAlignment="1">
      <alignment vertical="top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distributed" vertical="center" indent="1"/>
      <protection locked="0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Alignment="1" applyProtection="1">
      <alignment vertical="center"/>
      <protection locked="0"/>
    </xf>
    <xf numFmtId="0" fontId="17" fillId="3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0" fontId="17" fillId="5" borderId="0" xfId="0" applyFont="1" applyFill="1" applyAlignment="1" applyProtection="1">
      <alignment vertical="center"/>
      <protection locked="0"/>
    </xf>
    <xf numFmtId="177" fontId="6" fillId="0" borderId="0" xfId="0" applyNumberFormat="1" applyFont="1" applyAlignment="1">
      <alignment horizontal="right" vertical="center"/>
    </xf>
    <xf numFmtId="14" fontId="7" fillId="0" borderId="0" xfId="0" applyNumberFormat="1" applyFont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9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178" fontId="8" fillId="0" borderId="0" xfId="0" applyNumberFormat="1" applyFont="1" applyProtection="1">
      <protection locked="0"/>
    </xf>
    <xf numFmtId="179" fontId="6" fillId="0" borderId="0" xfId="0" applyNumberFormat="1" applyFont="1" applyAlignment="1">
      <alignment horizontal="right" vertical="center"/>
    </xf>
    <xf numFmtId="0" fontId="20" fillId="2" borderId="0" xfId="0" applyFont="1" applyFill="1" applyAlignment="1" applyProtection="1">
      <alignment horizontal="left" vertical="center"/>
      <protection locked="0"/>
    </xf>
    <xf numFmtId="177" fontId="25" fillId="0" borderId="0" xfId="0" applyNumberFormat="1" applyFont="1" applyAlignment="1">
      <alignment horizontal="right" vertical="center"/>
    </xf>
    <xf numFmtId="0" fontId="21" fillId="0" borderId="10" xfId="0" applyFont="1" applyBorder="1"/>
    <xf numFmtId="176" fontId="21" fillId="0" borderId="10" xfId="0" applyNumberFormat="1" applyFont="1" applyBorder="1"/>
    <xf numFmtId="176" fontId="21" fillId="0" borderId="9" xfId="0" applyNumberFormat="1" applyFont="1" applyBorder="1" applyProtection="1">
      <protection locked="0"/>
    </xf>
    <xf numFmtId="176" fontId="21" fillId="0" borderId="5" xfId="0" applyNumberFormat="1" applyFont="1" applyBorder="1" applyAlignment="1" applyProtection="1">
      <alignment vertical="top"/>
      <protection locked="0"/>
    </xf>
    <xf numFmtId="176" fontId="21" fillId="0" borderId="6" xfId="0" applyNumberFormat="1" applyFont="1" applyBorder="1" applyAlignment="1">
      <alignment vertical="top"/>
    </xf>
    <xf numFmtId="176" fontId="21" fillId="0" borderId="6" xfId="0" applyNumberFormat="1" applyFont="1" applyBorder="1" applyAlignment="1">
      <alignment horizontal="center" vertical="top"/>
    </xf>
    <xf numFmtId="58" fontId="4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right" vertical="top"/>
    </xf>
    <xf numFmtId="177" fontId="4" fillId="0" borderId="7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right" vertical="top"/>
    </xf>
    <xf numFmtId="176" fontId="12" fillId="0" borderId="6" xfId="0" applyNumberFormat="1" applyFont="1" applyBorder="1" applyAlignment="1">
      <alignment horizontal="right" vertical="top"/>
    </xf>
    <xf numFmtId="176" fontId="12" fillId="0" borderId="8" xfId="0" applyNumberFormat="1" applyFont="1" applyBorder="1" applyAlignment="1">
      <alignment horizontal="left"/>
    </xf>
    <xf numFmtId="176" fontId="12" fillId="0" borderId="9" xfId="0" applyNumberFormat="1" applyFont="1" applyBorder="1" applyAlignment="1">
      <alignment horizontal="left"/>
    </xf>
    <xf numFmtId="176" fontId="22" fillId="0" borderId="5" xfId="0" applyNumberFormat="1" applyFont="1" applyBorder="1" applyAlignment="1">
      <alignment horizontal="right" vertical="top"/>
    </xf>
    <xf numFmtId="176" fontId="22" fillId="0" borderId="6" xfId="0" applyNumberFormat="1" applyFont="1" applyBorder="1" applyAlignment="1">
      <alignment horizontal="right" vertical="top"/>
    </xf>
    <xf numFmtId="0" fontId="4" fillId="0" borderId="1" xfId="0" applyFont="1" applyBorder="1" applyAlignment="1" applyProtection="1">
      <alignment horizontal="distributed" vertical="center" indent="1"/>
      <protection locked="0"/>
    </xf>
    <xf numFmtId="0" fontId="4" fillId="0" borderId="2" xfId="0" applyFont="1" applyBorder="1" applyAlignment="1" applyProtection="1">
      <alignment horizontal="distributed" vertical="center" indent="1"/>
      <protection locked="0"/>
    </xf>
    <xf numFmtId="0" fontId="28" fillId="0" borderId="1" xfId="0" applyFont="1" applyBorder="1" applyAlignment="1">
      <alignment horizontal="left" vertical="center" wrapText="1" indent="1"/>
    </xf>
    <xf numFmtId="0" fontId="29" fillId="0" borderId="3" xfId="0" applyFont="1" applyBorder="1" applyAlignment="1">
      <alignment horizontal="left" vertical="center" wrapText="1" indent="1"/>
    </xf>
    <xf numFmtId="0" fontId="29" fillId="0" borderId="2" xfId="0" applyFont="1" applyBorder="1" applyAlignment="1">
      <alignment horizontal="left" vertical="center" wrapText="1" inden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7" fontId="21" fillId="0" borderId="7" xfId="0" applyNumberFormat="1" applyFont="1" applyBorder="1" applyAlignment="1">
      <alignment horizontal="center" vertical="center"/>
    </xf>
    <xf numFmtId="177" fontId="21" fillId="0" borderId="11" xfId="0" applyNumberFormat="1" applyFont="1" applyBorder="1" applyAlignment="1">
      <alignment horizontal="center" vertical="center"/>
    </xf>
    <xf numFmtId="176" fontId="22" fillId="0" borderId="8" xfId="0" applyNumberFormat="1" applyFont="1" applyBorder="1" applyAlignment="1">
      <alignment horizontal="left"/>
    </xf>
    <xf numFmtId="176" fontId="22" fillId="0" borderId="9" xfId="0" applyNumberFormat="1" applyFont="1" applyBorder="1" applyAlignment="1">
      <alignment horizontal="left"/>
    </xf>
    <xf numFmtId="0" fontId="4" fillId="0" borderId="4" xfId="0" applyFont="1" applyBorder="1" applyAlignment="1" applyProtection="1">
      <alignment horizontal="distributed" vertical="center" indent="1"/>
      <protection locked="0"/>
    </xf>
    <xf numFmtId="0" fontId="21" fillId="0" borderId="1" xfId="0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vertical="center" wrapText="1" indent="1"/>
    </xf>
    <xf numFmtId="0" fontId="21" fillId="0" borderId="2" xfId="0" applyFont="1" applyBorder="1" applyAlignment="1">
      <alignment horizontal="left" vertical="center" wrapText="1" indent="1"/>
    </xf>
    <xf numFmtId="0" fontId="4" fillId="0" borderId="5" xfId="0" applyFont="1" applyBorder="1" applyAlignment="1" applyProtection="1">
      <alignment horizontal="distributed" vertical="center" indent="1"/>
      <protection locked="0"/>
    </xf>
    <xf numFmtId="0" fontId="4" fillId="0" borderId="6" xfId="0" applyFont="1" applyBorder="1" applyAlignment="1" applyProtection="1">
      <alignment horizontal="distributed" vertical="center" inden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left" vertical="center" wrapText="1" indent="1"/>
    </xf>
    <xf numFmtId="0" fontId="27" fillId="0" borderId="2" xfId="0" applyFont="1" applyBorder="1" applyAlignment="1">
      <alignment horizontal="left" vertical="center" wrapText="1" indent="1"/>
    </xf>
    <xf numFmtId="0" fontId="4" fillId="0" borderId="0" xfId="0" applyFont="1" applyAlignment="1" applyProtection="1">
      <alignment horizontal="distributed" vertical="center" indent="1"/>
      <protection locked="0"/>
    </xf>
    <xf numFmtId="0" fontId="4" fillId="0" borderId="1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179" fontId="4" fillId="0" borderId="7" xfId="0" applyNumberFormat="1" applyFont="1" applyBorder="1" applyAlignment="1">
      <alignment horizontal="center" vertical="center"/>
    </xf>
    <xf numFmtId="179" fontId="4" fillId="0" borderId="11" xfId="0" applyNumberFormat="1" applyFont="1" applyBorder="1" applyAlignment="1">
      <alignment horizontal="center" vertical="center"/>
    </xf>
    <xf numFmtId="0" fontId="20" fillId="0" borderId="0" xfId="0" applyFont="1" applyAlignment="1" applyProtection="1">
      <alignment vertical="center"/>
      <protection locked="0"/>
    </xf>
    <xf numFmtId="180" fontId="24" fillId="0" borderId="0" xfId="0" applyNumberFormat="1" applyFont="1" applyFill="1" applyAlignment="1" applyProtection="1">
      <alignment horizontal="center" vertical="center"/>
      <protection locked="0"/>
    </xf>
    <xf numFmtId="0" fontId="30" fillId="0" borderId="0" xfId="0" applyNumberFormat="1" applyFont="1" applyFill="1" applyAlignment="1" applyProtection="1">
      <alignment vertical="center"/>
      <protection locked="0"/>
    </xf>
    <xf numFmtId="180" fontId="24" fillId="0" borderId="0" xfId="0" applyNumberFormat="1" applyFont="1" applyFill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F44"/>
  <sheetViews>
    <sheetView topLeftCell="A31" zoomScale="80" zoomScaleNormal="80" workbookViewId="0">
      <selection activeCell="B2" sqref="B2"/>
    </sheetView>
  </sheetViews>
  <sheetFormatPr defaultRowHeight="15"/>
  <cols>
    <col min="1" max="1" width="9.140625" style="39"/>
    <col min="2" max="2" width="18.42578125" style="39" bestFit="1" customWidth="1"/>
    <col min="3" max="3" width="6.7109375" style="40" customWidth="1"/>
    <col min="4" max="4" width="22.28515625" style="39" bestFit="1" customWidth="1"/>
    <col min="5" max="16384" width="9.140625" style="39"/>
  </cols>
  <sheetData>
    <row r="1" spans="2:6">
      <c r="B1" s="39" t="s">
        <v>35</v>
      </c>
      <c r="D1" s="42" t="s">
        <v>63</v>
      </c>
      <c r="F1" s="39" t="s">
        <v>34</v>
      </c>
    </row>
    <row r="2" spans="2:6">
      <c r="B2" s="39" t="s">
        <v>32</v>
      </c>
      <c r="C2" s="40">
        <v>1</v>
      </c>
      <c r="D2" s="39" t="s">
        <v>28</v>
      </c>
      <c r="F2" s="39">
        <v>14</v>
      </c>
    </row>
    <row r="3" spans="2:6">
      <c r="B3" s="39" t="s">
        <v>30</v>
      </c>
      <c r="C3" s="40">
        <v>2</v>
      </c>
      <c r="D3" s="39" t="s">
        <v>27</v>
      </c>
      <c r="F3" s="39">
        <v>3.5</v>
      </c>
    </row>
    <row r="4" spans="2:6">
      <c r="B4" s="42" t="s">
        <v>96</v>
      </c>
      <c r="C4" s="40">
        <v>3</v>
      </c>
      <c r="D4" s="39" t="s">
        <v>43</v>
      </c>
      <c r="F4" s="39">
        <v>0.6</v>
      </c>
    </row>
    <row r="5" spans="2:6">
      <c r="C5" s="40">
        <v>4</v>
      </c>
      <c r="D5" s="39" t="s">
        <v>44</v>
      </c>
    </row>
    <row r="6" spans="2:6">
      <c r="C6" s="40">
        <v>5</v>
      </c>
      <c r="D6" s="39" t="s">
        <v>45</v>
      </c>
    </row>
    <row r="7" spans="2:6">
      <c r="C7" s="40">
        <v>6</v>
      </c>
      <c r="D7" s="39" t="s">
        <v>46</v>
      </c>
    </row>
    <row r="8" spans="2:6">
      <c r="C8" s="40">
        <v>7</v>
      </c>
      <c r="D8" s="39" t="s">
        <v>47</v>
      </c>
    </row>
    <row r="9" spans="2:6">
      <c r="C9" s="40">
        <v>8</v>
      </c>
      <c r="D9" s="39" t="s">
        <v>29</v>
      </c>
    </row>
    <row r="10" spans="2:6">
      <c r="C10" s="40">
        <v>9</v>
      </c>
      <c r="D10" s="39" t="s">
        <v>31</v>
      </c>
    </row>
    <row r="11" spans="2:6">
      <c r="C11" s="40">
        <v>10</v>
      </c>
      <c r="D11" s="39" t="s">
        <v>48</v>
      </c>
    </row>
    <row r="12" spans="2:6">
      <c r="C12" s="40">
        <v>11</v>
      </c>
      <c r="D12" s="39" t="s">
        <v>49</v>
      </c>
    </row>
    <row r="13" spans="2:6">
      <c r="C13" s="40">
        <v>12</v>
      </c>
      <c r="D13" s="39" t="s">
        <v>50</v>
      </c>
    </row>
    <row r="14" spans="2:6">
      <c r="C14" s="40">
        <v>13</v>
      </c>
      <c r="D14" s="39" t="s">
        <v>51</v>
      </c>
    </row>
    <row r="15" spans="2:6">
      <c r="C15" s="40">
        <v>14</v>
      </c>
      <c r="D15" s="39" t="s">
        <v>26</v>
      </c>
    </row>
    <row r="16" spans="2:6">
      <c r="C16" s="40">
        <v>15</v>
      </c>
      <c r="D16" s="39" t="s">
        <v>25</v>
      </c>
    </row>
    <row r="17" spans="3:4">
      <c r="C17" s="40">
        <v>16</v>
      </c>
      <c r="D17" s="39" t="s">
        <v>52</v>
      </c>
    </row>
    <row r="19" spans="3:4">
      <c r="D19" s="42" t="s">
        <v>53</v>
      </c>
    </row>
    <row r="20" spans="3:4">
      <c r="C20" s="40">
        <v>1</v>
      </c>
      <c r="D20" s="39" t="s">
        <v>54</v>
      </c>
    </row>
    <row r="21" spans="3:4">
      <c r="C21" s="40">
        <v>2</v>
      </c>
      <c r="D21" s="39" t="s">
        <v>55</v>
      </c>
    </row>
    <row r="22" spans="3:4">
      <c r="C22" s="40">
        <v>3</v>
      </c>
      <c r="D22" s="39" t="s">
        <v>56</v>
      </c>
    </row>
    <row r="23" spans="3:4">
      <c r="C23" s="40">
        <v>4</v>
      </c>
      <c r="D23" s="39" t="s">
        <v>24</v>
      </c>
    </row>
    <row r="24" spans="3:4">
      <c r="C24" s="40">
        <v>5</v>
      </c>
      <c r="D24" s="39" t="s">
        <v>21</v>
      </c>
    </row>
    <row r="25" spans="3:4">
      <c r="C25" s="40">
        <v>6</v>
      </c>
      <c r="D25" s="39" t="s">
        <v>23</v>
      </c>
    </row>
    <row r="26" spans="3:4">
      <c r="C26" s="40">
        <v>7</v>
      </c>
      <c r="D26" s="39" t="s">
        <v>22</v>
      </c>
    </row>
    <row r="27" spans="3:4">
      <c r="C27" s="40">
        <v>8</v>
      </c>
      <c r="D27" s="42" t="s">
        <v>92</v>
      </c>
    </row>
    <row r="28" spans="3:4">
      <c r="C28" s="40">
        <v>9</v>
      </c>
      <c r="D28" s="42" t="s">
        <v>93</v>
      </c>
    </row>
    <row r="29" spans="3:4">
      <c r="C29" s="40">
        <v>10</v>
      </c>
      <c r="D29" s="42" t="s">
        <v>94</v>
      </c>
    </row>
    <row r="30" spans="3:4">
      <c r="C30" s="40">
        <v>11</v>
      </c>
      <c r="D30" s="42" t="s">
        <v>95</v>
      </c>
    </row>
    <row r="32" spans="3:4">
      <c r="D32" s="42" t="s">
        <v>57</v>
      </c>
    </row>
    <row r="33" spans="3:4">
      <c r="C33" s="40">
        <v>1</v>
      </c>
      <c r="D33" s="39" t="s">
        <v>20</v>
      </c>
    </row>
    <row r="34" spans="3:4">
      <c r="C34" s="40">
        <v>2</v>
      </c>
      <c r="D34" s="39" t="s">
        <v>19</v>
      </c>
    </row>
    <row r="35" spans="3:4">
      <c r="C35" s="40">
        <v>3</v>
      </c>
      <c r="D35" s="39" t="s">
        <v>58</v>
      </c>
    </row>
    <row r="36" spans="3:4">
      <c r="C36" s="40">
        <v>4</v>
      </c>
      <c r="D36" s="39" t="s">
        <v>59</v>
      </c>
    </row>
    <row r="37" spans="3:4">
      <c r="C37" s="40">
        <v>5</v>
      </c>
      <c r="D37" s="39" t="s">
        <v>60</v>
      </c>
    </row>
    <row r="38" spans="3:4">
      <c r="C38" s="40">
        <v>6</v>
      </c>
      <c r="D38" s="39" t="s">
        <v>61</v>
      </c>
    </row>
    <row r="39" spans="3:4">
      <c r="C39" s="40">
        <v>7</v>
      </c>
      <c r="D39" s="39" t="s">
        <v>62</v>
      </c>
    </row>
    <row r="40" spans="3:4">
      <c r="C40" s="40">
        <v>8</v>
      </c>
      <c r="D40" s="39" t="s">
        <v>18</v>
      </c>
    </row>
    <row r="41" spans="3:4">
      <c r="C41" s="40">
        <v>9</v>
      </c>
      <c r="D41" s="39" t="s">
        <v>17</v>
      </c>
    </row>
    <row r="43" spans="3:4">
      <c r="C43" s="40">
        <v>1</v>
      </c>
      <c r="D43" s="42" t="s">
        <v>97</v>
      </c>
    </row>
    <row r="44" spans="3:4">
      <c r="C44" s="40">
        <v>2</v>
      </c>
      <c r="D44" s="42" t="s">
        <v>98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6">
    <tabColor rgb="FFFF0000"/>
    <pageSetUpPr fitToPage="1"/>
  </sheetPr>
  <dimension ref="A5:Q47"/>
  <sheetViews>
    <sheetView showZeros="0" tabSelected="1" view="pageBreakPreview" zoomScale="60" zoomScaleNormal="64" workbookViewId="0">
      <selection activeCell="P20" sqref="P20"/>
    </sheetView>
  </sheetViews>
  <sheetFormatPr defaultColWidth="9.140625" defaultRowHeight="16.149999999999999"/>
  <cols>
    <col min="1" max="1" width="33.85546875" style="1" customWidth="1"/>
    <col min="2" max="2" width="18.140625" style="1" customWidth="1"/>
    <col min="3" max="3" width="16.28515625" style="1" customWidth="1"/>
    <col min="4" max="4" width="8.7109375" style="1" customWidth="1"/>
    <col min="5" max="5" width="7.28515625" style="1" customWidth="1"/>
    <col min="6" max="7" width="8.7109375" style="1" customWidth="1"/>
    <col min="8" max="8" width="43.42578125" style="1" customWidth="1"/>
    <col min="9" max="11" width="9.28515625" style="1" customWidth="1"/>
    <col min="12" max="13" width="14.85546875" style="1" customWidth="1"/>
    <col min="14" max="17" width="11.140625" style="1" customWidth="1"/>
    <col min="18" max="16384" width="9.140625" style="1"/>
  </cols>
  <sheetData>
    <row r="5" spans="1:17">
      <c r="A5" s="65"/>
    </row>
    <row r="6" spans="1:17" ht="17.649999999999999">
      <c r="H6" s="66" t="s">
        <v>109</v>
      </c>
      <c r="I6" s="2"/>
      <c r="J6" s="2"/>
      <c r="K6" s="3"/>
      <c r="L6" s="3"/>
      <c r="M6" s="3"/>
      <c r="N6" s="3"/>
      <c r="O6" s="3"/>
      <c r="P6" s="3"/>
      <c r="Q6" s="3"/>
    </row>
    <row r="7" spans="1:17" ht="17.649999999999999">
      <c r="H7" s="4"/>
      <c r="I7" s="4"/>
      <c r="J7" s="4"/>
      <c r="K7" s="3"/>
      <c r="L7" s="3"/>
      <c r="M7" s="3"/>
      <c r="N7" s="3"/>
      <c r="O7" s="3"/>
      <c r="P7" s="3"/>
      <c r="Q7" s="3"/>
    </row>
    <row r="8" spans="1:17" s="6" customFormat="1" ht="18.75">
      <c r="A8" s="38"/>
      <c r="B8" s="113" t="s">
        <v>107</v>
      </c>
      <c r="C8" s="113"/>
      <c r="D8" s="114" t="s">
        <v>117</v>
      </c>
      <c r="E8" s="115"/>
      <c r="F8" s="115"/>
      <c r="G8" s="115"/>
      <c r="H8" s="115"/>
      <c r="I8" s="36"/>
      <c r="J8" s="36"/>
      <c r="K8" s="5"/>
      <c r="L8" s="3"/>
      <c r="M8" s="3"/>
      <c r="N8" s="3"/>
      <c r="O8" s="3"/>
      <c r="P8" s="3"/>
      <c r="Q8" s="3"/>
    </row>
    <row r="9" spans="1:17" s="6" customFormat="1" ht="18.75">
      <c r="B9" s="7"/>
      <c r="H9" s="8"/>
      <c r="I9" s="8"/>
      <c r="J9" s="8"/>
      <c r="K9" s="9"/>
      <c r="L9" s="3"/>
      <c r="M9" s="3"/>
      <c r="N9" s="3"/>
      <c r="O9" s="3"/>
      <c r="P9" s="3"/>
      <c r="Q9" s="3"/>
    </row>
    <row r="10" spans="1:17">
      <c r="B10" s="112" t="s">
        <v>116</v>
      </c>
      <c r="H10" s="10" t="s">
        <v>36</v>
      </c>
      <c r="I10" s="10"/>
      <c r="J10" s="10"/>
      <c r="K10" s="3"/>
      <c r="L10" s="3"/>
      <c r="M10" s="3"/>
      <c r="N10" s="3"/>
      <c r="O10" s="3"/>
      <c r="P10" s="3"/>
      <c r="Q10" s="3"/>
    </row>
    <row r="11" spans="1:17" s="11" customFormat="1" ht="12.75" customHeight="1">
      <c r="H11" s="12" t="s">
        <v>37</v>
      </c>
      <c r="I11" s="12"/>
      <c r="J11" s="12"/>
      <c r="K11" s="3"/>
      <c r="L11" s="3"/>
      <c r="M11" s="3"/>
      <c r="N11" s="3"/>
      <c r="O11" s="3"/>
      <c r="P11" s="3"/>
      <c r="Q11" s="3"/>
    </row>
    <row r="12" spans="1:17" s="11" customFormat="1" ht="12.4">
      <c r="H12" s="12" t="s">
        <v>38</v>
      </c>
      <c r="I12" s="12"/>
      <c r="J12" s="12"/>
      <c r="K12" s="3"/>
      <c r="L12" s="3"/>
      <c r="M12" s="3"/>
      <c r="N12" s="3"/>
      <c r="O12" s="3"/>
      <c r="P12" s="3"/>
      <c r="Q12" s="3"/>
    </row>
    <row r="13" spans="1:17">
      <c r="K13" s="3"/>
      <c r="L13" s="3"/>
      <c r="M13" s="3"/>
      <c r="N13" s="3"/>
      <c r="O13" s="3"/>
      <c r="P13" s="3"/>
      <c r="Q13" s="3"/>
    </row>
    <row r="14" spans="1:17">
      <c r="K14" s="3"/>
      <c r="L14" s="3"/>
      <c r="M14" s="3"/>
      <c r="N14" s="3"/>
      <c r="O14" s="3"/>
      <c r="P14" s="3"/>
      <c r="Q14" s="3"/>
    </row>
    <row r="15" spans="1:17" s="13" customFormat="1" ht="21" customHeight="1">
      <c r="B15" s="100" t="s">
        <v>0</v>
      </c>
      <c r="C15" s="100"/>
      <c r="D15" s="100"/>
      <c r="E15" s="100"/>
      <c r="F15" s="100"/>
      <c r="G15" s="100"/>
      <c r="H15" s="100"/>
      <c r="I15" s="37"/>
      <c r="J15" s="37"/>
      <c r="K15" s="3"/>
      <c r="L15" s="3"/>
      <c r="M15" s="3"/>
      <c r="N15" s="3"/>
      <c r="O15" s="3"/>
      <c r="P15" s="3"/>
      <c r="Q15" s="3"/>
    </row>
    <row r="16" spans="1:17">
      <c r="K16" s="3"/>
      <c r="L16" s="3"/>
      <c r="M16" s="3"/>
      <c r="N16" s="3"/>
      <c r="O16" s="3"/>
      <c r="P16" s="3"/>
      <c r="Q16" s="3"/>
    </row>
    <row r="17" spans="1:17" ht="18.75">
      <c r="B17" s="101" t="s">
        <v>1</v>
      </c>
      <c r="C17" s="101"/>
      <c r="D17" s="101"/>
      <c r="E17" s="101"/>
      <c r="F17" s="101"/>
      <c r="G17" s="101"/>
      <c r="H17" s="101"/>
      <c r="I17" s="38"/>
      <c r="J17" s="38"/>
      <c r="K17" s="3"/>
      <c r="L17" s="3"/>
      <c r="M17" s="3"/>
      <c r="N17" s="3"/>
      <c r="O17" s="3"/>
      <c r="P17" s="3"/>
      <c r="Q17" s="3"/>
    </row>
    <row r="18" spans="1:17">
      <c r="K18" s="3"/>
    </row>
    <row r="19" spans="1:17" ht="42" customHeight="1">
      <c r="A19" s="47"/>
      <c r="B19" s="83" t="s">
        <v>4</v>
      </c>
      <c r="C19" s="84"/>
      <c r="D19" s="95" t="s">
        <v>104</v>
      </c>
      <c r="E19" s="96"/>
      <c r="F19" s="96"/>
      <c r="G19" s="96"/>
      <c r="H19" s="97"/>
      <c r="I19" s="41"/>
      <c r="J19" s="41"/>
      <c r="K19" s="5"/>
    </row>
    <row r="20" spans="1:17" ht="42" customHeight="1">
      <c r="A20" s="47"/>
      <c r="B20" s="98" t="s">
        <v>7</v>
      </c>
      <c r="C20" s="99"/>
      <c r="D20" s="95" t="s">
        <v>115</v>
      </c>
      <c r="E20" s="102"/>
      <c r="F20" s="102"/>
      <c r="G20" s="102"/>
      <c r="H20" s="103"/>
      <c r="I20" s="41"/>
      <c r="J20" s="41"/>
      <c r="K20" s="5"/>
    </row>
    <row r="21" spans="1:17" ht="42" customHeight="1">
      <c r="A21" s="47"/>
      <c r="B21" s="94" t="s">
        <v>9</v>
      </c>
      <c r="C21" s="94"/>
      <c r="D21" s="95" t="s">
        <v>105</v>
      </c>
      <c r="E21" s="96"/>
      <c r="F21" s="96"/>
      <c r="G21" s="96"/>
      <c r="H21" s="97"/>
      <c r="I21" s="41"/>
      <c r="J21" s="41"/>
      <c r="K21" s="5"/>
    </row>
    <row r="22" spans="1:17" ht="42" customHeight="1">
      <c r="A22" s="47"/>
      <c r="B22" s="94" t="s">
        <v>39</v>
      </c>
      <c r="C22" s="94"/>
      <c r="D22" s="95" t="s">
        <v>106</v>
      </c>
      <c r="E22" s="96"/>
      <c r="F22" s="96"/>
      <c r="G22" s="96"/>
      <c r="H22" s="97"/>
      <c r="I22" s="41"/>
      <c r="J22" s="41"/>
      <c r="K22" s="5"/>
    </row>
    <row r="23" spans="1:17" ht="42" customHeight="1">
      <c r="A23" s="14"/>
      <c r="B23" s="83" t="s">
        <v>33</v>
      </c>
      <c r="C23" s="84"/>
      <c r="D23" s="85" t="s">
        <v>103</v>
      </c>
      <c r="E23" s="86"/>
      <c r="F23" s="86"/>
      <c r="G23" s="86"/>
      <c r="H23" s="87"/>
      <c r="I23" s="41"/>
      <c r="J23" s="41"/>
      <c r="K23" s="5"/>
    </row>
    <row r="24" spans="1:17" ht="24" customHeight="1">
      <c r="K24" s="3"/>
      <c r="P24" s="3"/>
      <c r="Q24" s="3"/>
    </row>
    <row r="25" spans="1:17" s="14" customFormat="1" ht="39.950000000000003" customHeight="1">
      <c r="B25" s="88" t="s">
        <v>100</v>
      </c>
      <c r="C25" s="89"/>
      <c r="D25" s="88" t="s">
        <v>101</v>
      </c>
      <c r="E25" s="89"/>
      <c r="F25" s="88" t="s">
        <v>102</v>
      </c>
      <c r="G25" s="89"/>
      <c r="H25" s="15" t="s">
        <v>99</v>
      </c>
      <c r="K25" s="16"/>
      <c r="L25" s="1"/>
      <c r="M25" s="1"/>
      <c r="N25" s="16"/>
      <c r="O25" s="16"/>
      <c r="P25" s="16"/>
      <c r="Q25" s="16"/>
    </row>
    <row r="26" spans="1:17" s="21" customFormat="1" ht="20.25" customHeight="1">
      <c r="B26" s="92" t="s">
        <v>40</v>
      </c>
      <c r="C26" s="93"/>
      <c r="D26" s="67">
        <v>3.5</v>
      </c>
      <c r="E26" s="18"/>
      <c r="F26" s="68">
        <v>1</v>
      </c>
      <c r="G26" s="69"/>
      <c r="H26" s="90">
        <v>44986</v>
      </c>
      <c r="I26" s="35"/>
      <c r="J26" s="35"/>
      <c r="K26" s="20"/>
      <c r="L26" s="1"/>
      <c r="M26" s="1"/>
      <c r="N26" s="1"/>
      <c r="O26" s="1"/>
      <c r="P26" s="20"/>
      <c r="Q26" s="20"/>
    </row>
    <row r="27" spans="1:17" s="26" customFormat="1" ht="20.25" customHeight="1">
      <c r="B27" s="81" t="s">
        <v>28</v>
      </c>
      <c r="C27" s="82"/>
      <c r="D27" s="70"/>
      <c r="E27" s="71" t="str">
        <f>IF(D26=0," ","ﾘｯﾄﾙ")</f>
        <v>ﾘｯﾄﾙ</v>
      </c>
      <c r="F27" s="70"/>
      <c r="G27" s="72" t="str">
        <f>IF(F26=0,"","缶")</f>
        <v>缶</v>
      </c>
      <c r="H27" s="91"/>
      <c r="I27" s="35"/>
      <c r="J27" s="35"/>
      <c r="K27" s="25"/>
      <c r="L27" s="1"/>
      <c r="M27" s="1"/>
      <c r="N27" s="25"/>
      <c r="O27" s="25"/>
      <c r="P27" s="25"/>
      <c r="Q27" s="25"/>
    </row>
    <row r="28" spans="1:17" s="21" customFormat="1" ht="20.25" customHeight="1">
      <c r="B28" s="92" t="s">
        <v>41</v>
      </c>
      <c r="C28" s="93"/>
      <c r="D28" s="67">
        <v>3.5</v>
      </c>
      <c r="E28" s="69"/>
      <c r="F28" s="68">
        <v>1</v>
      </c>
      <c r="G28" s="69"/>
      <c r="H28" s="90">
        <v>44987</v>
      </c>
      <c r="I28" s="35"/>
      <c r="J28" s="35"/>
      <c r="K28" s="20"/>
      <c r="L28" s="1"/>
      <c r="M28" s="1"/>
      <c r="N28" s="20"/>
      <c r="O28" s="20"/>
      <c r="P28" s="20"/>
      <c r="Q28" s="20"/>
    </row>
    <row r="29" spans="1:17" s="26" customFormat="1" ht="20.25" customHeight="1">
      <c r="B29" s="81" t="s">
        <v>42</v>
      </c>
      <c r="C29" s="82"/>
      <c r="D29" s="70"/>
      <c r="E29" s="71" t="str">
        <f>IF(D28=0," ","ﾘｯﾄﾙ")</f>
        <v>ﾘｯﾄﾙ</v>
      </c>
      <c r="F29" s="70"/>
      <c r="G29" s="72" t="str">
        <f>IF(F28=0,"","缶")</f>
        <v>缶</v>
      </c>
      <c r="H29" s="91"/>
      <c r="I29" s="35"/>
      <c r="J29" s="35"/>
      <c r="K29" s="25"/>
      <c r="L29" s="1"/>
      <c r="M29" s="1"/>
      <c r="N29" s="25"/>
      <c r="O29" s="25"/>
      <c r="P29" s="25"/>
      <c r="Q29" s="25"/>
    </row>
    <row r="30" spans="1:17" s="21" customFormat="1" ht="20.25" customHeight="1">
      <c r="B30" s="79"/>
      <c r="C30" s="80"/>
      <c r="D30" s="17"/>
      <c r="E30" s="18"/>
      <c r="F30" s="19"/>
      <c r="G30" s="18"/>
      <c r="H30" s="75"/>
      <c r="I30" s="35"/>
      <c r="J30" s="35"/>
      <c r="K30" s="20"/>
      <c r="L30" s="1"/>
      <c r="M30" s="1"/>
      <c r="N30" s="20"/>
      <c r="O30" s="20"/>
      <c r="P30" s="20"/>
      <c r="Q30" s="20"/>
    </row>
    <row r="31" spans="1:17" s="26" customFormat="1" ht="20.25" customHeight="1">
      <c r="B31" s="77"/>
      <c r="C31" s="78"/>
      <c r="D31" s="22"/>
      <c r="E31" s="23" t="str">
        <f>IF(D30=0," ","ﾘｯﾄﾙ")</f>
        <v xml:space="preserve"> </v>
      </c>
      <c r="F31" s="22"/>
      <c r="G31" s="24" t="str">
        <f>IF(F30=0,"","缶")</f>
        <v/>
      </c>
      <c r="H31" s="76"/>
      <c r="I31" s="35"/>
      <c r="J31" s="35"/>
      <c r="K31" s="25"/>
      <c r="L31" s="1"/>
      <c r="M31" s="1"/>
      <c r="N31" s="25"/>
      <c r="O31" s="25"/>
      <c r="P31" s="25"/>
      <c r="Q31" s="25"/>
    </row>
    <row r="32" spans="1:17" s="21" customFormat="1" ht="20.25" customHeight="1">
      <c r="B32" s="79"/>
      <c r="C32" s="80"/>
      <c r="D32" s="17"/>
      <c r="E32" s="18"/>
      <c r="F32" s="19"/>
      <c r="G32" s="18"/>
      <c r="H32" s="75"/>
      <c r="I32" s="35"/>
      <c r="J32" s="35"/>
      <c r="K32" s="20"/>
      <c r="L32" s="1"/>
      <c r="M32" s="1"/>
      <c r="N32" s="20"/>
      <c r="O32" s="20"/>
      <c r="P32" s="20"/>
      <c r="Q32" s="20"/>
    </row>
    <row r="33" spans="2:17" s="26" customFormat="1" ht="20.25" customHeight="1">
      <c r="B33" s="77"/>
      <c r="C33" s="78"/>
      <c r="D33" s="22"/>
      <c r="E33" s="23" t="str">
        <f>IF(D32=0," ","ﾘｯﾄﾙ")</f>
        <v xml:space="preserve"> </v>
      </c>
      <c r="F33" s="22"/>
      <c r="G33" s="24" t="str">
        <f>IF(F32=0,"","缶")</f>
        <v/>
      </c>
      <c r="H33" s="76"/>
      <c r="I33" s="35"/>
      <c r="J33" s="35"/>
      <c r="K33" s="25"/>
      <c r="L33" s="1"/>
      <c r="M33" s="1"/>
      <c r="N33" s="25"/>
      <c r="O33" s="25"/>
      <c r="P33" s="25"/>
      <c r="Q33" s="25"/>
    </row>
    <row r="34" spans="2:17" s="21" customFormat="1" ht="20.25" customHeight="1">
      <c r="B34" s="79"/>
      <c r="C34" s="80"/>
      <c r="D34" s="17"/>
      <c r="E34" s="18"/>
      <c r="F34" s="19"/>
      <c r="G34" s="18"/>
      <c r="H34" s="75"/>
      <c r="I34" s="35"/>
      <c r="J34" s="35"/>
      <c r="K34" s="20"/>
      <c r="L34" s="1"/>
      <c r="M34" s="1"/>
      <c r="N34" s="20"/>
      <c r="O34" s="20"/>
      <c r="P34" s="20"/>
      <c r="Q34" s="20"/>
    </row>
    <row r="35" spans="2:17" s="26" customFormat="1" ht="20.25" customHeight="1">
      <c r="B35" s="77"/>
      <c r="C35" s="78"/>
      <c r="D35" s="22"/>
      <c r="E35" s="23" t="str">
        <f>IF(D34=0," ","ﾘｯﾄﾙ")</f>
        <v xml:space="preserve"> </v>
      </c>
      <c r="F35" s="22"/>
      <c r="G35" s="24" t="str">
        <f>IF(F34=0,"","缶")</f>
        <v/>
      </c>
      <c r="H35" s="76"/>
      <c r="I35" s="35"/>
      <c r="J35" s="35"/>
      <c r="K35" s="25"/>
      <c r="L35" s="1"/>
      <c r="M35" s="1"/>
      <c r="N35" s="25"/>
      <c r="O35" s="25"/>
      <c r="P35" s="25"/>
      <c r="Q35" s="25"/>
    </row>
    <row r="36" spans="2:17" s="21" customFormat="1" ht="20.25" customHeight="1">
      <c r="B36" s="79"/>
      <c r="C36" s="80"/>
      <c r="D36" s="17"/>
      <c r="E36" s="18"/>
      <c r="F36" s="19"/>
      <c r="G36" s="18"/>
      <c r="H36" s="75"/>
      <c r="I36" s="35"/>
      <c r="J36" s="35"/>
      <c r="K36" s="20"/>
      <c r="L36" s="1"/>
      <c r="M36" s="1"/>
      <c r="N36" s="20"/>
      <c r="O36" s="20"/>
      <c r="P36" s="20"/>
      <c r="Q36" s="20"/>
    </row>
    <row r="37" spans="2:17" s="26" customFormat="1" ht="20.25" customHeight="1">
      <c r="B37" s="77"/>
      <c r="C37" s="78"/>
      <c r="D37" s="22"/>
      <c r="E37" s="23" t="str">
        <f>IF(D36=0," ","ﾘｯﾄﾙ")</f>
        <v xml:space="preserve"> </v>
      </c>
      <c r="F37" s="22"/>
      <c r="G37" s="24" t="str">
        <f>IF(F36=0,"","缶")</f>
        <v/>
      </c>
      <c r="H37" s="76"/>
      <c r="I37" s="35"/>
      <c r="J37" s="35"/>
      <c r="K37" s="25"/>
      <c r="L37" s="1"/>
      <c r="M37" s="1"/>
      <c r="N37" s="25"/>
      <c r="O37" s="25"/>
      <c r="P37" s="25"/>
      <c r="Q37" s="25"/>
    </row>
    <row r="38" spans="2:17" ht="20.25" customHeight="1">
      <c r="B38" s="79"/>
      <c r="C38" s="80"/>
      <c r="D38" s="17"/>
      <c r="E38" s="18"/>
      <c r="F38" s="19"/>
      <c r="G38" s="18"/>
      <c r="H38" s="75"/>
      <c r="I38" s="35"/>
      <c r="J38" s="35"/>
      <c r="K38" s="3"/>
      <c r="L38" s="3"/>
      <c r="M38" s="3"/>
      <c r="N38" s="3"/>
      <c r="O38" s="3"/>
      <c r="P38" s="3"/>
      <c r="Q38" s="3"/>
    </row>
    <row r="39" spans="2:17" ht="20.25" customHeight="1">
      <c r="B39" s="77"/>
      <c r="C39" s="78"/>
      <c r="D39" s="22"/>
      <c r="E39" s="23" t="str">
        <f>IF(D38=0," ","ﾘｯﾄﾙ")</f>
        <v xml:space="preserve"> </v>
      </c>
      <c r="F39" s="22"/>
      <c r="G39" s="24" t="str">
        <f>IF(F38=0,"","缶")</f>
        <v/>
      </c>
      <c r="H39" s="76"/>
      <c r="I39" s="35"/>
      <c r="J39" s="35"/>
      <c r="K39" s="3"/>
      <c r="L39" s="3"/>
      <c r="M39" s="3"/>
      <c r="N39" s="3"/>
      <c r="O39" s="3"/>
      <c r="P39" s="3"/>
      <c r="Q39" s="3"/>
    </row>
    <row r="40" spans="2:17" ht="20.25" customHeight="1">
      <c r="B40" s="79"/>
      <c r="C40" s="80"/>
      <c r="D40" s="17"/>
      <c r="E40" s="18"/>
      <c r="F40" s="19"/>
      <c r="G40" s="18"/>
      <c r="H40" s="75"/>
      <c r="I40" s="35"/>
      <c r="J40" s="35"/>
      <c r="K40" s="3"/>
      <c r="L40" s="3"/>
      <c r="M40" s="3"/>
      <c r="N40" s="3"/>
      <c r="O40" s="3"/>
      <c r="P40" s="3"/>
      <c r="Q40" s="3"/>
    </row>
    <row r="41" spans="2:17" ht="20.25" customHeight="1">
      <c r="B41" s="77"/>
      <c r="C41" s="78"/>
      <c r="D41" s="22"/>
      <c r="E41" s="23" t="str">
        <f>IF(D40=0," ","ﾘｯﾄﾙ")</f>
        <v xml:space="preserve"> </v>
      </c>
      <c r="F41" s="22"/>
      <c r="G41" s="24" t="str">
        <f>IF(F40=0,"","缶")</f>
        <v/>
      </c>
      <c r="H41" s="76"/>
      <c r="I41" s="35"/>
      <c r="J41" s="35"/>
      <c r="K41" s="3"/>
      <c r="L41" s="3"/>
      <c r="M41" s="3"/>
      <c r="N41" s="3"/>
      <c r="O41" s="3"/>
      <c r="P41" s="3"/>
      <c r="Q41" s="3"/>
    </row>
    <row r="42" spans="2:17" ht="20.25" customHeight="1">
      <c r="B42" s="79"/>
      <c r="C42" s="80"/>
      <c r="D42" s="17"/>
      <c r="E42" s="18"/>
      <c r="F42" s="19"/>
      <c r="G42" s="18"/>
      <c r="H42" s="75"/>
      <c r="I42" s="35"/>
      <c r="J42" s="35"/>
      <c r="K42" s="3"/>
      <c r="L42" s="3"/>
      <c r="M42" s="3"/>
      <c r="N42" s="3"/>
      <c r="O42" s="3"/>
      <c r="P42" s="3"/>
      <c r="Q42" s="3"/>
    </row>
    <row r="43" spans="2:17" ht="20.25" customHeight="1">
      <c r="B43" s="77"/>
      <c r="C43" s="78"/>
      <c r="D43" s="22"/>
      <c r="E43" s="23" t="str">
        <f>IF(D42=0," ","ﾘｯﾄﾙ")</f>
        <v xml:space="preserve"> </v>
      </c>
      <c r="F43" s="22"/>
      <c r="G43" s="24" t="str">
        <f>IF(F42=0,"","缶")</f>
        <v/>
      </c>
      <c r="H43" s="76"/>
      <c r="I43" s="35"/>
      <c r="J43" s="35"/>
      <c r="K43" s="3"/>
      <c r="L43" s="3"/>
      <c r="M43" s="3"/>
      <c r="N43" s="3"/>
      <c r="O43" s="3"/>
      <c r="P43" s="3"/>
      <c r="Q43" s="3"/>
    </row>
    <row r="44" spans="2:17" ht="19.5" customHeight="1">
      <c r="B44" s="27"/>
      <c r="C44" s="28"/>
      <c r="D44" s="29"/>
      <c r="E44" s="30"/>
      <c r="F44" s="31"/>
      <c r="G44" s="30"/>
      <c r="H44" s="73"/>
      <c r="I44" s="35"/>
      <c r="J44" s="35"/>
      <c r="K44" s="3"/>
      <c r="L44" s="3"/>
      <c r="M44" s="3"/>
      <c r="N44" s="3"/>
      <c r="O44" s="3"/>
      <c r="P44" s="3"/>
      <c r="Q44" s="3"/>
    </row>
    <row r="45" spans="2:17" ht="19.5" customHeight="1">
      <c r="B45" s="74"/>
      <c r="C45" s="74"/>
      <c r="D45" s="32"/>
      <c r="E45" s="33"/>
      <c r="F45" s="32"/>
      <c r="G45" s="34"/>
      <c r="H45" s="73"/>
      <c r="I45" s="35"/>
      <c r="J45" s="35"/>
      <c r="K45" s="3"/>
      <c r="L45" s="3"/>
      <c r="M45" s="3"/>
      <c r="N45" s="3"/>
      <c r="O45" s="3"/>
      <c r="P45" s="3"/>
      <c r="Q45" s="3"/>
    </row>
    <row r="46" spans="2:17" ht="19.5" customHeight="1">
      <c r="B46" s="27"/>
      <c r="C46" s="28"/>
      <c r="D46" s="29"/>
      <c r="E46" s="30"/>
      <c r="F46" s="31"/>
      <c r="G46" s="30"/>
      <c r="H46" s="73"/>
      <c r="I46" s="35"/>
      <c r="J46" s="35"/>
      <c r="K46" s="3"/>
      <c r="L46" s="3"/>
      <c r="M46" s="3"/>
      <c r="N46" s="3"/>
      <c r="O46" s="3"/>
      <c r="P46" s="3"/>
      <c r="Q46" s="3"/>
    </row>
    <row r="47" spans="2:17" ht="19.5" customHeight="1">
      <c r="B47" s="74"/>
      <c r="C47" s="74"/>
      <c r="D47" s="32"/>
      <c r="E47" s="33"/>
      <c r="F47" s="32"/>
      <c r="G47" s="34"/>
      <c r="H47" s="73"/>
      <c r="I47" s="35"/>
      <c r="J47" s="35"/>
      <c r="K47" s="3"/>
      <c r="L47" s="3"/>
      <c r="M47" s="3"/>
      <c r="N47" s="3"/>
      <c r="O47" s="3"/>
      <c r="P47" s="3"/>
      <c r="Q47" s="3"/>
    </row>
  </sheetData>
  <mergeCells count="47">
    <mergeCell ref="B22:C22"/>
    <mergeCell ref="D22:H22"/>
    <mergeCell ref="B20:C20"/>
    <mergeCell ref="B15:H15"/>
    <mergeCell ref="B17:H17"/>
    <mergeCell ref="B21:C21"/>
    <mergeCell ref="D21:H21"/>
    <mergeCell ref="B19:C19"/>
    <mergeCell ref="D19:H19"/>
    <mergeCell ref="D20:H20"/>
    <mergeCell ref="B8:C8"/>
    <mergeCell ref="H40:H41"/>
    <mergeCell ref="B29:C29"/>
    <mergeCell ref="B23:C23"/>
    <mergeCell ref="D23:H23"/>
    <mergeCell ref="B25:C25"/>
    <mergeCell ref="D25:E25"/>
    <mergeCell ref="F25:G25"/>
    <mergeCell ref="H26:H27"/>
    <mergeCell ref="B27:C27"/>
    <mergeCell ref="H38:H39"/>
    <mergeCell ref="H28:H29"/>
    <mergeCell ref="B41:C41"/>
    <mergeCell ref="H34:H35"/>
    <mergeCell ref="B26:C26"/>
    <mergeCell ref="B28:C28"/>
    <mergeCell ref="B39:C39"/>
    <mergeCell ref="B40:C40"/>
    <mergeCell ref="B30:C30"/>
    <mergeCell ref="B32:C32"/>
    <mergeCell ref="B34:C34"/>
    <mergeCell ref="B36:C36"/>
    <mergeCell ref="B38:C38"/>
    <mergeCell ref="H36:H37"/>
    <mergeCell ref="B37:C37"/>
    <mergeCell ref="H30:H31"/>
    <mergeCell ref="B31:C31"/>
    <mergeCell ref="H32:H33"/>
    <mergeCell ref="B33:C33"/>
    <mergeCell ref="B35:C35"/>
    <mergeCell ref="H46:H47"/>
    <mergeCell ref="B47:C47"/>
    <mergeCell ref="H42:H43"/>
    <mergeCell ref="B43:C43"/>
    <mergeCell ref="B42:C42"/>
    <mergeCell ref="H44:H45"/>
    <mergeCell ref="B45:C45"/>
  </mergeCells>
  <phoneticPr fontId="3"/>
  <printOptions horizontalCentered="1" verticalCentered="1"/>
  <pageMargins left="0.93" right="0.94" top="1.04" bottom="0.4" header="0" footer="0"/>
  <pageSetup paperSize="9" scale="81" orientation="portrait" copies="2" r:id="rId1"/>
  <headerFooter alignWithMargins="0"/>
  <rowBreaks count="1" manualBreakCount="1">
    <brk id="2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xr:uid="{00000000-0002-0000-0100-000000000000}">
          <x14:formula1>
            <xm:f>ﾘｽﾄ!D$1:D$42</xm:f>
          </x14:formula1>
          <xm:sqref>B27:C27 B29:C29 B31:C31 B33:C33 B35:C35 B37:C37 B39:C39 B41:C41 B43:C43</xm:sqref>
        </x14:dataValidation>
        <x14:dataValidation type="list" errorStyle="information" allowBlank="1" showInputMessage="1" showErrorMessage="1" xr:uid="{00000000-0002-0000-0100-000009000000}">
          <x14:formula1>
            <xm:f>ﾘｽﾄ!F$2:F$4</xm:f>
          </x14:formula1>
          <xm:sqref>D26 D28 D30 D32 D34 D36 D38 D40 D42</xm:sqref>
        </x14:dataValidation>
        <x14:dataValidation type="list" errorStyle="information" allowBlank="1" showInputMessage="1" showErrorMessage="1" xr:uid="{00000000-0002-0000-0100-000012000000}">
          <x14:formula1>
            <xm:f>ﾘｽﾄ!B$2:B$3</xm:f>
          </x14:formula1>
          <xm:sqref>B26:C26 B28:C28 B30:C30 B32:C32 B34:C34 B36:C36 B38:C38 B40:C40 B42:C42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BK47"/>
  <sheetViews>
    <sheetView showZeros="0" zoomScale="66" zoomScaleNormal="66" workbookViewId="0">
      <selection activeCell="L15" sqref="L15"/>
    </sheetView>
  </sheetViews>
  <sheetFormatPr defaultColWidth="9.140625" defaultRowHeight="16.149999999999999"/>
  <cols>
    <col min="1" max="1" width="27.42578125" style="1" customWidth="1"/>
    <col min="2" max="2" width="15.42578125" style="1" customWidth="1"/>
    <col min="3" max="3" width="17.7109375" style="1" customWidth="1"/>
    <col min="4" max="4" width="8.7109375" style="1" customWidth="1"/>
    <col min="5" max="5" width="7.28515625" style="1" customWidth="1"/>
    <col min="6" max="7" width="8.7109375" style="1" customWidth="1"/>
    <col min="8" max="8" width="42.5703125" style="1" customWidth="1"/>
    <col min="9" max="11" width="5" style="1" customWidth="1"/>
    <col min="12" max="12" width="12.42578125" style="1" customWidth="1"/>
    <col min="13" max="18" width="12" style="1" customWidth="1"/>
    <col min="19" max="22" width="8.28515625" style="1" customWidth="1"/>
    <col min="23" max="23" width="9.85546875" style="1" customWidth="1"/>
    <col min="24" max="27" width="8.28515625" style="1" customWidth="1"/>
    <col min="28" max="28" width="11.140625" style="1" bestFit="1" customWidth="1"/>
    <col min="29" max="32" width="8.28515625" style="1" customWidth="1"/>
    <col min="33" max="33" width="10.28515625" style="1" bestFit="1" customWidth="1"/>
    <col min="34" max="37" width="8.28515625" style="1" customWidth="1"/>
    <col min="38" max="38" width="10.28515625" style="1" bestFit="1" customWidth="1"/>
    <col min="39" max="42" width="8.28515625" style="1" customWidth="1"/>
    <col min="43" max="43" width="10.28515625" style="1" bestFit="1" customWidth="1"/>
    <col min="44" max="47" width="8.28515625" style="1" customWidth="1"/>
    <col min="48" max="48" width="10.28515625" style="1" bestFit="1" customWidth="1"/>
    <col min="49" max="52" width="8.28515625" style="1" customWidth="1"/>
    <col min="53" max="53" width="10.28515625" style="1" bestFit="1" customWidth="1"/>
    <col min="54" max="57" width="8.28515625" style="1" customWidth="1"/>
    <col min="58" max="58" width="10.28515625" style="1" bestFit="1" customWidth="1"/>
    <col min="59" max="62" width="8.28515625" style="1" customWidth="1"/>
    <col min="63" max="63" width="10.28515625" style="1" bestFit="1" customWidth="1"/>
    <col min="64" max="16384" width="9.140625" style="1"/>
  </cols>
  <sheetData>
    <row r="1" spans="1:63">
      <c r="L1" s="49" t="s">
        <v>64</v>
      </c>
      <c r="M1" s="49" t="s">
        <v>65</v>
      </c>
      <c r="N1" s="49" t="s">
        <v>66</v>
      </c>
      <c r="O1" s="49" t="s">
        <v>67</v>
      </c>
      <c r="P1" s="49" t="s">
        <v>68</v>
      </c>
      <c r="Q1" s="49" t="s">
        <v>69</v>
      </c>
      <c r="R1" s="51" t="s">
        <v>74</v>
      </c>
      <c r="S1" s="51" t="s">
        <v>70</v>
      </c>
      <c r="T1" s="51" t="s">
        <v>71</v>
      </c>
      <c r="U1" s="51" t="s">
        <v>72</v>
      </c>
      <c r="V1" s="51" t="s">
        <v>73</v>
      </c>
      <c r="W1" s="52" t="s">
        <v>74</v>
      </c>
      <c r="X1" s="52" t="s">
        <v>75</v>
      </c>
      <c r="Y1" s="52" t="s">
        <v>71</v>
      </c>
      <c r="Z1" s="52" t="s">
        <v>72</v>
      </c>
      <c r="AA1" s="52" t="s">
        <v>73</v>
      </c>
      <c r="AB1" s="53" t="s">
        <v>74</v>
      </c>
      <c r="AC1" s="53" t="s">
        <v>76</v>
      </c>
      <c r="AD1" s="53" t="s">
        <v>71</v>
      </c>
      <c r="AE1" s="53" t="s">
        <v>72</v>
      </c>
      <c r="AF1" s="53" t="s">
        <v>73</v>
      </c>
      <c r="AG1" s="51" t="s">
        <v>74</v>
      </c>
      <c r="AH1" s="51" t="s">
        <v>77</v>
      </c>
      <c r="AI1" s="51" t="s">
        <v>71</v>
      </c>
      <c r="AJ1" s="51" t="s">
        <v>72</v>
      </c>
      <c r="AK1" s="51" t="s">
        <v>73</v>
      </c>
      <c r="AL1" s="52" t="s">
        <v>74</v>
      </c>
      <c r="AM1" s="52" t="s">
        <v>78</v>
      </c>
      <c r="AN1" s="52" t="s">
        <v>71</v>
      </c>
      <c r="AO1" s="52" t="s">
        <v>72</v>
      </c>
      <c r="AP1" s="52" t="s">
        <v>73</v>
      </c>
      <c r="AQ1" s="53" t="s">
        <v>74</v>
      </c>
      <c r="AR1" s="53" t="s">
        <v>79</v>
      </c>
      <c r="AS1" s="53" t="s">
        <v>71</v>
      </c>
      <c r="AT1" s="53" t="s">
        <v>72</v>
      </c>
      <c r="AU1" s="53" t="s">
        <v>73</v>
      </c>
      <c r="AV1" s="51" t="s">
        <v>74</v>
      </c>
      <c r="AW1" s="51" t="s">
        <v>80</v>
      </c>
      <c r="AX1" s="51" t="s">
        <v>71</v>
      </c>
      <c r="AY1" s="51" t="s">
        <v>72</v>
      </c>
      <c r="AZ1" s="51" t="s">
        <v>73</v>
      </c>
      <c r="BA1" s="52" t="s">
        <v>74</v>
      </c>
      <c r="BB1" s="52" t="s">
        <v>81</v>
      </c>
      <c r="BC1" s="52" t="s">
        <v>71</v>
      </c>
      <c r="BD1" s="52" t="s">
        <v>72</v>
      </c>
      <c r="BE1" s="52" t="s">
        <v>73</v>
      </c>
      <c r="BF1" s="53" t="s">
        <v>74</v>
      </c>
      <c r="BG1" s="53" t="s">
        <v>82</v>
      </c>
      <c r="BH1" s="53" t="s">
        <v>71</v>
      </c>
      <c r="BI1" s="53" t="s">
        <v>72</v>
      </c>
      <c r="BJ1" s="53" t="s">
        <v>73</v>
      </c>
      <c r="BK1" s="49"/>
    </row>
    <row r="2" spans="1:63">
      <c r="L2" s="60" t="str">
        <f>B8</f>
        <v xml:space="preserve">御中 </v>
      </c>
      <c r="M2" s="60">
        <f>INDEX($D$19:$H$23,1,1)</f>
        <v>0</v>
      </c>
      <c r="N2" s="60">
        <f>INDEX($D$19:$H$23,2,1)</f>
        <v>0</v>
      </c>
      <c r="O2" s="60">
        <f>INDEX($D$19:$H$23,3,1)</f>
        <v>0</v>
      </c>
      <c r="P2" s="60">
        <f>INDEX($D$19:$H$23,4,1)</f>
        <v>0</v>
      </c>
      <c r="Q2" s="60" t="str">
        <f>INDEX($D$19:$H$23,5,1)</f>
        <v>株式会社シービーエム</v>
      </c>
      <c r="R2" s="61">
        <f>INDEX($B$26:$H$43,1,7)</f>
        <v>0</v>
      </c>
      <c r="S2" s="60">
        <f>INDEX($B$26:$H$43,1,1)</f>
        <v>0</v>
      </c>
      <c r="T2" s="60">
        <f>INDEX($B$26:$H$43,2,1)</f>
        <v>0</v>
      </c>
      <c r="U2" s="60">
        <f>INDEX($B$26:$H$43,1,3)</f>
        <v>0</v>
      </c>
      <c r="V2" s="60">
        <f>INDEX($B$26:$H$43,1,5)</f>
        <v>0</v>
      </c>
      <c r="W2" s="61">
        <f>INDEX($B$26:$H$43,3,7)</f>
        <v>0</v>
      </c>
      <c r="X2" s="60">
        <f>INDEX($B$26:$H$43,3,1)</f>
        <v>0</v>
      </c>
      <c r="Y2" s="60">
        <f>INDEX($B$26:$H$43,4,1)</f>
        <v>0</v>
      </c>
      <c r="Z2" s="60">
        <f>INDEX($B$26:$H$43,3,3)</f>
        <v>0</v>
      </c>
      <c r="AA2" s="60">
        <f>INDEX($B$26:$H$43,3,5)</f>
        <v>0</v>
      </c>
      <c r="AB2" s="61">
        <f>INDEX($B$26:$H$43,5,7)</f>
        <v>0</v>
      </c>
      <c r="AC2" s="60">
        <f>INDEX($B$26:$H$43,5,1)</f>
        <v>0</v>
      </c>
      <c r="AD2" s="60">
        <f>INDEX($B$26:$H$43,6,1)</f>
        <v>0</v>
      </c>
      <c r="AE2" s="60">
        <f>INDEX($B$26:$H$43,5,3)</f>
        <v>0</v>
      </c>
      <c r="AF2" s="60">
        <f>INDEX($B$26:$H$43,5,5)</f>
        <v>0</v>
      </c>
      <c r="AG2" s="61">
        <f>INDEX($B$26:$H$43,7,7)</f>
        <v>0</v>
      </c>
      <c r="AH2" s="60">
        <f>INDEX($B$26:$H$43,7,1)</f>
        <v>0</v>
      </c>
      <c r="AI2" s="60">
        <f>INDEX($B$26:$H$43,8,1)</f>
        <v>0</v>
      </c>
      <c r="AJ2" s="60">
        <f>INDEX($B$26:$H$43,7,3)</f>
        <v>0</v>
      </c>
      <c r="AK2" s="60">
        <f>INDEX($B$26:$H$43,7,5)</f>
        <v>0</v>
      </c>
      <c r="AL2" s="61">
        <f>INDEX($B$26:$H$43,9,7)</f>
        <v>0</v>
      </c>
      <c r="AM2" s="60">
        <f>INDEX($B$26:$H$43,9,1)</f>
        <v>0</v>
      </c>
      <c r="AN2" s="60">
        <f>INDEX($B$26:$H$43,10,1)</f>
        <v>0</v>
      </c>
      <c r="AO2" s="60">
        <f>INDEX($B$26:$H$43,9,3)</f>
        <v>0</v>
      </c>
      <c r="AP2" s="60">
        <f>INDEX($B$26:$H$43,9,5)</f>
        <v>0</v>
      </c>
      <c r="AQ2" s="61">
        <f>INDEX($B$26:$H$43,11,7)</f>
        <v>0</v>
      </c>
      <c r="AR2" s="60">
        <f>INDEX($B$26:$H$43,11,1)</f>
        <v>0</v>
      </c>
      <c r="AS2" s="60">
        <f>INDEX($B$26:$H$43,12,1)</f>
        <v>0</v>
      </c>
      <c r="AT2" s="60">
        <f>INDEX($B$26:$H$43,11,3)</f>
        <v>0</v>
      </c>
      <c r="AU2" s="60">
        <f>INDEX($B$26:$H$43,11,5)</f>
        <v>0</v>
      </c>
      <c r="AV2" s="61">
        <f>INDEX($B$26:$H$43,13,7)</f>
        <v>0</v>
      </c>
      <c r="AW2" s="60">
        <f>INDEX($B$26:$H$43,13,1)</f>
        <v>0</v>
      </c>
      <c r="AX2" s="60">
        <f>INDEX($B$26:$H$43,14,1)</f>
        <v>0</v>
      </c>
      <c r="AY2" s="60">
        <f>INDEX($B$26:$H$43,13,3)</f>
        <v>0</v>
      </c>
      <c r="AZ2" s="60">
        <f>INDEX($B$26:$H$43,13,5)</f>
        <v>0</v>
      </c>
      <c r="BA2" s="61">
        <f>INDEX($B$26:$H$43,15,7)</f>
        <v>0</v>
      </c>
      <c r="BB2" s="60">
        <f>INDEX($B$26:$H$43,15,1)</f>
        <v>0</v>
      </c>
      <c r="BC2" s="60">
        <f>INDEX($B$26:$H$43,16,1)</f>
        <v>0</v>
      </c>
      <c r="BD2" s="60">
        <f>INDEX($B$26:$H$43,15,3)</f>
        <v>0</v>
      </c>
      <c r="BE2" s="60">
        <f>INDEX($B$26:$H$43,15,5)</f>
        <v>0</v>
      </c>
      <c r="BF2" s="61">
        <f>INDEX($B$26:$H$43,17,7)</f>
        <v>0</v>
      </c>
      <c r="BG2" s="60">
        <f>INDEX($B$26:$H$43,17,1)</f>
        <v>0</v>
      </c>
      <c r="BH2" s="60">
        <f>INDEX($B$26:$H$43,18,1)</f>
        <v>0</v>
      </c>
      <c r="BI2" s="60">
        <f>INDEX($B$26:$H$43,17,3)</f>
        <v>0</v>
      </c>
      <c r="BJ2" s="60">
        <f>INDEX($B$26:$H$43,17,5)</f>
        <v>0</v>
      </c>
      <c r="BK2" s="50"/>
    </row>
    <row r="5" spans="1:63">
      <c r="A5" s="45" t="s">
        <v>110</v>
      </c>
    </row>
    <row r="6" spans="1:63" ht="26.25" customHeight="1">
      <c r="A6" s="46" t="s">
        <v>111</v>
      </c>
      <c r="H6" s="64">
        <f ca="1">TODAY()</f>
        <v>45014</v>
      </c>
      <c r="I6" s="2"/>
      <c r="J6" s="2"/>
      <c r="K6" s="3"/>
      <c r="L6" s="54"/>
      <c r="M6" s="54" t="s">
        <v>87</v>
      </c>
      <c r="N6" s="3"/>
      <c r="O6" s="3"/>
      <c r="P6" s="3"/>
      <c r="Q6" s="3"/>
      <c r="R6" s="3"/>
    </row>
    <row r="7" spans="1:63" ht="17.649999999999999">
      <c r="H7" s="4"/>
      <c r="I7" s="4"/>
      <c r="J7" s="4"/>
      <c r="K7" s="3"/>
      <c r="L7" s="3"/>
      <c r="M7" s="55"/>
      <c r="N7" s="3"/>
      <c r="O7" s="3"/>
      <c r="P7" s="3"/>
      <c r="Q7" s="3"/>
      <c r="R7" s="3"/>
    </row>
    <row r="8" spans="1:63" s="59" customFormat="1" ht="30.75" customHeight="1">
      <c r="A8" s="56" t="s">
        <v>112</v>
      </c>
      <c r="B8" s="63" t="s">
        <v>108</v>
      </c>
      <c r="C8" s="62"/>
      <c r="D8" s="62"/>
      <c r="I8" s="57"/>
      <c r="J8" s="57"/>
      <c r="K8" s="58"/>
      <c r="L8" s="20"/>
      <c r="M8" s="20"/>
      <c r="N8" s="20"/>
      <c r="O8" s="20"/>
      <c r="P8" s="20"/>
      <c r="Q8" s="20"/>
      <c r="R8" s="20"/>
    </row>
    <row r="9" spans="1:63" s="6" customFormat="1" ht="18.75">
      <c r="B9" s="7"/>
      <c r="H9" s="8"/>
      <c r="I9" s="8"/>
      <c r="J9" s="8"/>
      <c r="K9" s="9"/>
      <c r="L9" s="3"/>
      <c r="M9" s="3"/>
      <c r="N9" s="3"/>
      <c r="O9" s="3"/>
      <c r="P9" s="3"/>
      <c r="Q9" s="3"/>
      <c r="R9" s="3"/>
    </row>
    <row r="10" spans="1:63">
      <c r="H10" s="10" t="s">
        <v>36</v>
      </c>
      <c r="I10" s="10"/>
      <c r="J10" s="10"/>
      <c r="K10" s="3"/>
      <c r="L10" s="3"/>
      <c r="M10" s="3"/>
      <c r="N10" s="3"/>
      <c r="O10" s="3"/>
      <c r="P10" s="3"/>
      <c r="Q10" s="3"/>
      <c r="R10" s="3"/>
      <c r="W10" s="10"/>
    </row>
    <row r="11" spans="1:63" s="11" customFormat="1" ht="12.75" customHeight="1">
      <c r="H11" s="12" t="s">
        <v>37</v>
      </c>
      <c r="I11" s="12"/>
      <c r="J11" s="12"/>
      <c r="K11" s="3"/>
      <c r="L11" s="3"/>
      <c r="M11" s="3"/>
      <c r="N11" s="3"/>
      <c r="O11" s="3"/>
      <c r="P11" s="3"/>
      <c r="Q11" s="3"/>
      <c r="R11" s="3"/>
      <c r="W11" s="12"/>
    </row>
    <row r="12" spans="1:63" s="11" customFormat="1" ht="12.4">
      <c r="H12" s="12" t="s">
        <v>38</v>
      </c>
      <c r="I12" s="12"/>
      <c r="J12" s="12"/>
      <c r="K12" s="3"/>
      <c r="L12" s="3"/>
      <c r="M12" s="3"/>
      <c r="N12" s="3"/>
      <c r="O12" s="3"/>
      <c r="P12" s="3"/>
      <c r="Q12" s="3"/>
      <c r="R12" s="3"/>
      <c r="W12" s="12"/>
    </row>
    <row r="13" spans="1:63">
      <c r="K13" s="3"/>
      <c r="L13" s="3"/>
      <c r="M13" s="3"/>
      <c r="N13" s="3"/>
      <c r="O13" s="3"/>
      <c r="P13" s="3"/>
      <c r="Q13" s="3"/>
      <c r="R13" s="3"/>
    </row>
    <row r="14" spans="1:63">
      <c r="K14" s="3"/>
      <c r="L14" s="3"/>
      <c r="M14" s="3"/>
      <c r="N14" s="3"/>
      <c r="O14" s="3"/>
      <c r="P14" s="3"/>
      <c r="Q14" s="3"/>
      <c r="R14" s="3"/>
    </row>
    <row r="15" spans="1:63" s="13" customFormat="1" ht="21" customHeight="1">
      <c r="B15" s="100" t="s">
        <v>0</v>
      </c>
      <c r="C15" s="100"/>
      <c r="D15" s="100"/>
      <c r="E15" s="100"/>
      <c r="F15" s="100"/>
      <c r="G15" s="100"/>
      <c r="H15" s="100"/>
      <c r="I15" s="37"/>
      <c r="J15" s="37"/>
      <c r="K15" s="3"/>
      <c r="L15" s="3"/>
      <c r="M15" s="3"/>
      <c r="N15" s="3"/>
      <c r="O15" s="3"/>
      <c r="P15" s="3"/>
      <c r="Q15" s="3"/>
      <c r="R15" s="3"/>
    </row>
    <row r="16" spans="1:63">
      <c r="K16" s="3"/>
      <c r="L16" s="3"/>
      <c r="M16" s="3"/>
      <c r="N16" s="3"/>
      <c r="O16" s="3"/>
      <c r="P16" s="3"/>
      <c r="Q16" s="3"/>
      <c r="R16" s="3"/>
    </row>
    <row r="17" spans="1:19" ht="18.75">
      <c r="B17" s="101" t="s">
        <v>1</v>
      </c>
      <c r="C17" s="101"/>
      <c r="D17" s="101"/>
      <c r="E17" s="101"/>
      <c r="F17" s="101"/>
      <c r="G17" s="101"/>
      <c r="H17" s="101"/>
      <c r="I17" s="38"/>
      <c r="J17" s="38"/>
      <c r="K17" s="3"/>
      <c r="L17" s="3"/>
      <c r="M17" s="3"/>
      <c r="N17" s="3"/>
      <c r="O17" s="3"/>
      <c r="P17" s="3"/>
      <c r="Q17" s="3"/>
      <c r="R17" s="3"/>
    </row>
    <row r="18" spans="1:19">
      <c r="K18" s="3"/>
      <c r="L18" s="83" t="s">
        <v>2</v>
      </c>
      <c r="M18" s="84"/>
      <c r="N18" s="83" t="s">
        <v>3</v>
      </c>
      <c r="O18" s="84"/>
      <c r="P18" s="83" t="s">
        <v>83</v>
      </c>
      <c r="Q18" s="84"/>
      <c r="R18" s="94" t="s">
        <v>89</v>
      </c>
      <c r="S18" s="94"/>
    </row>
    <row r="19" spans="1:19" ht="40.5" customHeight="1">
      <c r="A19" s="47" t="s">
        <v>113</v>
      </c>
      <c r="B19" s="83" t="s">
        <v>91</v>
      </c>
      <c r="C19" s="84"/>
      <c r="D19" s="105"/>
      <c r="E19" s="106"/>
      <c r="F19" s="106"/>
      <c r="G19" s="106"/>
      <c r="H19" s="107"/>
      <c r="I19" s="41"/>
      <c r="J19" s="41"/>
      <c r="K19" s="5"/>
      <c r="L19" s="83" t="s">
        <v>85</v>
      </c>
      <c r="M19" s="84"/>
      <c r="N19" s="83" t="s">
        <v>7</v>
      </c>
      <c r="O19" s="84"/>
      <c r="P19" s="83" t="s">
        <v>10</v>
      </c>
      <c r="Q19" s="84"/>
      <c r="R19" s="48"/>
    </row>
    <row r="20" spans="1:19" ht="40.5" customHeight="1">
      <c r="A20" s="47" t="s">
        <v>113</v>
      </c>
      <c r="B20" s="98" t="s">
        <v>7</v>
      </c>
      <c r="C20" s="99"/>
      <c r="D20" s="105"/>
      <c r="E20" s="108"/>
      <c r="F20" s="108"/>
      <c r="G20" s="108"/>
      <c r="H20" s="109"/>
      <c r="I20" s="41"/>
      <c r="J20" s="41"/>
      <c r="K20" s="5"/>
      <c r="L20" s="83" t="s">
        <v>5</v>
      </c>
      <c r="M20" s="84"/>
      <c r="N20" s="94" t="s">
        <v>6</v>
      </c>
      <c r="O20" s="94"/>
      <c r="P20" s="94" t="s">
        <v>84</v>
      </c>
      <c r="Q20" s="94"/>
      <c r="R20" s="48"/>
    </row>
    <row r="21" spans="1:19" ht="40.5" customHeight="1">
      <c r="A21" s="47" t="s">
        <v>113</v>
      </c>
      <c r="B21" s="94" t="s">
        <v>9</v>
      </c>
      <c r="C21" s="94"/>
      <c r="D21" s="105"/>
      <c r="E21" s="108"/>
      <c r="F21" s="108"/>
      <c r="G21" s="108"/>
      <c r="H21" s="109"/>
      <c r="I21" s="41"/>
      <c r="J21" s="41"/>
      <c r="K21" s="5"/>
      <c r="L21" s="94" t="s">
        <v>9</v>
      </c>
      <c r="M21" s="94"/>
      <c r="N21" s="83" t="s">
        <v>86</v>
      </c>
      <c r="O21" s="84"/>
      <c r="P21" s="94" t="s">
        <v>90</v>
      </c>
      <c r="Q21" s="94"/>
      <c r="R21" s="48"/>
    </row>
    <row r="22" spans="1:19" ht="40.5" customHeight="1">
      <c r="A22" s="47" t="s">
        <v>113</v>
      </c>
      <c r="B22" s="83" t="s">
        <v>8</v>
      </c>
      <c r="C22" s="84"/>
      <c r="D22" s="105"/>
      <c r="E22" s="108"/>
      <c r="F22" s="108"/>
      <c r="G22" s="108"/>
      <c r="H22" s="109"/>
      <c r="I22" s="41"/>
      <c r="J22" s="41"/>
      <c r="K22" s="5"/>
      <c r="L22" s="83" t="s">
        <v>8</v>
      </c>
      <c r="M22" s="84"/>
      <c r="N22" s="94" t="s">
        <v>15</v>
      </c>
      <c r="O22" s="94"/>
      <c r="P22" s="83"/>
      <c r="Q22" s="84"/>
      <c r="R22" s="48"/>
    </row>
    <row r="23" spans="1:19" ht="40.5" customHeight="1">
      <c r="A23" s="47"/>
      <c r="B23" s="83" t="s">
        <v>88</v>
      </c>
      <c r="C23" s="84"/>
      <c r="D23" s="105" t="s">
        <v>114</v>
      </c>
      <c r="E23" s="108"/>
      <c r="F23" s="108"/>
      <c r="G23" s="108"/>
      <c r="H23" s="109"/>
      <c r="I23" s="41"/>
      <c r="J23" s="41"/>
      <c r="K23" s="5"/>
      <c r="L23" s="83" t="s">
        <v>33</v>
      </c>
      <c r="M23" s="84"/>
      <c r="N23" s="83" t="s">
        <v>88</v>
      </c>
      <c r="O23" s="84"/>
      <c r="P23" s="94" t="s">
        <v>16</v>
      </c>
      <c r="Q23" s="94"/>
      <c r="R23" s="48"/>
    </row>
    <row r="24" spans="1:19" ht="18.75" customHeight="1">
      <c r="K24" s="3"/>
      <c r="L24" s="104"/>
      <c r="M24" s="104"/>
      <c r="N24" s="104"/>
      <c r="O24" s="104"/>
      <c r="P24" s="104"/>
      <c r="Q24" s="104"/>
      <c r="R24" s="48"/>
    </row>
    <row r="25" spans="1:19" s="14" customFormat="1" ht="39.950000000000003" customHeight="1">
      <c r="A25" s="47" t="s">
        <v>113</v>
      </c>
      <c r="B25" s="88" t="s">
        <v>11</v>
      </c>
      <c r="C25" s="89"/>
      <c r="D25" s="88" t="s">
        <v>12</v>
      </c>
      <c r="E25" s="89"/>
      <c r="F25" s="88" t="s">
        <v>13</v>
      </c>
      <c r="G25" s="89"/>
      <c r="H25" s="15" t="s">
        <v>14</v>
      </c>
      <c r="K25" s="16"/>
      <c r="L25" s="1"/>
      <c r="M25" s="1"/>
      <c r="N25" s="16"/>
      <c r="O25" s="16"/>
      <c r="P25" s="16"/>
      <c r="Q25" s="16"/>
      <c r="R25" s="16"/>
    </row>
    <row r="26" spans="1:19" s="21" customFormat="1" ht="20.25" customHeight="1">
      <c r="B26" s="79"/>
      <c r="C26" s="80"/>
      <c r="D26" s="17"/>
      <c r="E26" s="18"/>
      <c r="F26" s="19"/>
      <c r="G26" s="18"/>
      <c r="H26" s="110"/>
      <c r="I26" s="35"/>
      <c r="J26" s="35"/>
      <c r="K26" s="20"/>
      <c r="L26" s="1"/>
      <c r="M26" s="1"/>
      <c r="N26" s="1"/>
      <c r="O26" s="1"/>
      <c r="P26" s="20"/>
      <c r="Q26" s="20"/>
      <c r="R26" s="20"/>
    </row>
    <row r="27" spans="1:19" s="26" customFormat="1" ht="20.25" customHeight="1">
      <c r="B27" s="77"/>
      <c r="C27" s="78"/>
      <c r="D27" s="22"/>
      <c r="E27" s="23" t="str">
        <f>IF(D26=0," ","ﾘｯﾄﾙ")</f>
        <v xml:space="preserve"> </v>
      </c>
      <c r="F27" s="22"/>
      <c r="G27" s="24" t="str">
        <f>IF(F26=0,"","缶")</f>
        <v/>
      </c>
      <c r="H27" s="111"/>
      <c r="I27" s="35"/>
      <c r="J27" s="35"/>
      <c r="K27" s="25"/>
      <c r="L27" s="1"/>
      <c r="M27" s="1"/>
      <c r="N27" s="25"/>
      <c r="O27" s="25"/>
      <c r="P27" s="25"/>
      <c r="Q27" s="25"/>
      <c r="R27" s="25"/>
    </row>
    <row r="28" spans="1:19" s="21" customFormat="1" ht="20.25" customHeight="1">
      <c r="B28" s="79"/>
      <c r="C28" s="80"/>
      <c r="D28" s="17"/>
      <c r="E28" s="18"/>
      <c r="F28" s="19"/>
      <c r="G28" s="18"/>
      <c r="H28" s="110"/>
      <c r="I28" s="35"/>
      <c r="J28" s="35"/>
      <c r="K28" s="20"/>
      <c r="L28" s="1"/>
      <c r="M28" s="1"/>
      <c r="N28" s="20"/>
      <c r="O28" s="20"/>
      <c r="P28" s="20"/>
      <c r="Q28" s="20"/>
      <c r="R28" s="20"/>
    </row>
    <row r="29" spans="1:19" s="26" customFormat="1" ht="20.25" customHeight="1">
      <c r="B29" s="77"/>
      <c r="C29" s="78"/>
      <c r="D29" s="22"/>
      <c r="E29" s="23" t="str">
        <f>IF(D28=0," ","ﾘｯﾄﾙ")</f>
        <v xml:space="preserve"> </v>
      </c>
      <c r="F29" s="22"/>
      <c r="G29" s="24" t="str">
        <f>IF(F28=0,"","缶")</f>
        <v/>
      </c>
      <c r="H29" s="111"/>
      <c r="I29" s="35"/>
      <c r="J29" s="35"/>
      <c r="K29" s="25"/>
      <c r="L29" s="1"/>
      <c r="M29" s="1"/>
      <c r="N29" s="25"/>
      <c r="O29" s="25"/>
      <c r="P29" s="25"/>
      <c r="Q29" s="25"/>
      <c r="R29" s="25"/>
    </row>
    <row r="30" spans="1:19" s="21" customFormat="1" ht="20.25" customHeight="1">
      <c r="B30" s="79"/>
      <c r="C30" s="80"/>
      <c r="D30" s="17"/>
      <c r="E30" s="18"/>
      <c r="F30" s="19"/>
      <c r="G30" s="18"/>
      <c r="H30" s="110"/>
      <c r="I30" s="35"/>
      <c r="J30" s="35"/>
      <c r="K30" s="20"/>
      <c r="L30" s="1"/>
      <c r="M30" s="1"/>
      <c r="N30" s="20"/>
      <c r="O30" s="20"/>
      <c r="P30" s="20"/>
      <c r="Q30" s="20"/>
      <c r="R30" s="20"/>
    </row>
    <row r="31" spans="1:19" s="26" customFormat="1" ht="20.25" customHeight="1">
      <c r="B31" s="77"/>
      <c r="C31" s="78"/>
      <c r="D31" s="22"/>
      <c r="E31" s="23" t="str">
        <f>IF(D30=0," ","ﾘｯﾄﾙ")</f>
        <v xml:space="preserve"> </v>
      </c>
      <c r="F31" s="22"/>
      <c r="G31" s="24" t="str">
        <f>IF(F30=0,"","缶")</f>
        <v/>
      </c>
      <c r="H31" s="111"/>
      <c r="I31" s="35"/>
      <c r="J31" s="35"/>
      <c r="K31" s="25"/>
      <c r="L31" s="1"/>
      <c r="M31" s="1"/>
      <c r="N31" s="25"/>
      <c r="O31" s="25"/>
      <c r="P31" s="25"/>
      <c r="Q31" s="25"/>
      <c r="R31" s="25"/>
    </row>
    <row r="32" spans="1:19" s="21" customFormat="1" ht="20.25" customHeight="1">
      <c r="B32" s="79"/>
      <c r="C32" s="80"/>
      <c r="D32" s="17"/>
      <c r="E32" s="18"/>
      <c r="F32" s="19"/>
      <c r="G32" s="18"/>
      <c r="H32" s="110"/>
      <c r="I32" s="35"/>
      <c r="J32" s="35"/>
      <c r="K32" s="20"/>
      <c r="L32" s="1"/>
      <c r="M32" s="1"/>
      <c r="N32" s="20"/>
      <c r="O32" s="20"/>
      <c r="P32" s="20"/>
      <c r="Q32" s="20"/>
      <c r="R32" s="20"/>
    </row>
    <row r="33" spans="2:18" s="26" customFormat="1" ht="20.25" customHeight="1">
      <c r="B33" s="77"/>
      <c r="C33" s="78"/>
      <c r="D33" s="22"/>
      <c r="E33" s="23" t="str">
        <f>IF(D32=0," ","ﾘｯﾄﾙ")</f>
        <v xml:space="preserve"> </v>
      </c>
      <c r="F33" s="22"/>
      <c r="G33" s="24" t="str">
        <f>IF(F32=0,"","缶")</f>
        <v/>
      </c>
      <c r="H33" s="111"/>
      <c r="I33" s="35"/>
      <c r="J33" s="35"/>
      <c r="K33" s="25"/>
      <c r="L33" s="1"/>
      <c r="M33" s="1"/>
      <c r="N33" s="25"/>
      <c r="O33" s="25"/>
      <c r="P33" s="25"/>
      <c r="Q33" s="25"/>
      <c r="R33" s="25"/>
    </row>
    <row r="34" spans="2:18" s="21" customFormat="1" ht="20.25" customHeight="1">
      <c r="B34" s="79"/>
      <c r="C34" s="80"/>
      <c r="D34" s="17"/>
      <c r="E34" s="18"/>
      <c r="F34" s="19"/>
      <c r="G34" s="18"/>
      <c r="H34" s="110"/>
      <c r="I34" s="35"/>
      <c r="J34" s="35"/>
      <c r="K34" s="20"/>
      <c r="L34" s="1"/>
      <c r="M34" s="1"/>
      <c r="N34" s="20"/>
      <c r="O34" s="20"/>
      <c r="P34" s="20"/>
      <c r="Q34" s="20"/>
      <c r="R34" s="20"/>
    </row>
    <row r="35" spans="2:18" s="26" customFormat="1" ht="20.25" customHeight="1">
      <c r="B35" s="77"/>
      <c r="C35" s="78"/>
      <c r="D35" s="22"/>
      <c r="E35" s="23" t="str">
        <f>IF(D34=0," ","ﾘｯﾄﾙ")</f>
        <v xml:space="preserve"> </v>
      </c>
      <c r="F35" s="22"/>
      <c r="G35" s="24" t="str">
        <f>IF(F34=0,"","缶")</f>
        <v/>
      </c>
      <c r="H35" s="111"/>
      <c r="I35" s="35"/>
      <c r="J35" s="35"/>
      <c r="K35" s="25"/>
      <c r="L35" s="1"/>
      <c r="M35" s="1"/>
      <c r="N35" s="25"/>
      <c r="O35" s="25"/>
      <c r="P35" s="25"/>
      <c r="Q35" s="25"/>
      <c r="R35" s="25"/>
    </row>
    <row r="36" spans="2:18" s="21" customFormat="1" ht="20.25" customHeight="1">
      <c r="B36" s="79"/>
      <c r="C36" s="80"/>
      <c r="D36" s="17"/>
      <c r="E36" s="18"/>
      <c r="F36" s="19"/>
      <c r="G36" s="18"/>
      <c r="H36" s="110"/>
      <c r="I36" s="35"/>
      <c r="J36" s="35"/>
      <c r="K36" s="20"/>
      <c r="L36" s="1"/>
      <c r="M36" s="1"/>
      <c r="N36" s="20"/>
      <c r="O36" s="20"/>
      <c r="P36" s="20"/>
      <c r="Q36" s="20"/>
      <c r="R36" s="20"/>
    </row>
    <row r="37" spans="2:18" s="26" customFormat="1" ht="20.25" customHeight="1">
      <c r="B37" s="77"/>
      <c r="C37" s="78"/>
      <c r="D37" s="22"/>
      <c r="E37" s="23" t="str">
        <f>IF(D36=0," ","ﾘｯﾄﾙ")</f>
        <v xml:space="preserve"> </v>
      </c>
      <c r="F37" s="22"/>
      <c r="G37" s="24" t="str">
        <f>IF(F36=0,"","缶")</f>
        <v/>
      </c>
      <c r="H37" s="111"/>
      <c r="I37" s="35"/>
      <c r="J37" s="35"/>
      <c r="K37" s="25"/>
      <c r="L37" s="1"/>
      <c r="M37" s="1"/>
      <c r="N37" s="25"/>
      <c r="O37" s="25"/>
      <c r="P37" s="25"/>
      <c r="Q37" s="25"/>
      <c r="R37" s="25"/>
    </row>
    <row r="38" spans="2:18" ht="20.25" customHeight="1">
      <c r="B38" s="79"/>
      <c r="C38" s="80"/>
      <c r="D38" s="17"/>
      <c r="E38" s="18"/>
      <c r="F38" s="19"/>
      <c r="G38" s="18"/>
      <c r="H38" s="110"/>
      <c r="I38" s="35"/>
      <c r="J38" s="35"/>
      <c r="K38" s="3"/>
      <c r="L38" s="3"/>
      <c r="M38" s="3"/>
      <c r="N38" s="3"/>
      <c r="O38" s="3"/>
      <c r="P38" s="3"/>
      <c r="Q38" s="3"/>
      <c r="R38" s="3"/>
    </row>
    <row r="39" spans="2:18" ht="20.25" customHeight="1">
      <c r="B39" s="77"/>
      <c r="C39" s="78"/>
      <c r="D39" s="22"/>
      <c r="E39" s="23" t="str">
        <f>IF(D38=0," ","ﾘｯﾄﾙ")</f>
        <v xml:space="preserve"> </v>
      </c>
      <c r="F39" s="22"/>
      <c r="G39" s="24" t="str">
        <f>IF(F38=0,"","缶")</f>
        <v/>
      </c>
      <c r="H39" s="111"/>
      <c r="I39" s="35"/>
      <c r="J39" s="35"/>
      <c r="K39" s="3"/>
      <c r="L39" s="3"/>
      <c r="M39" s="3"/>
      <c r="N39" s="3"/>
      <c r="O39" s="3"/>
      <c r="P39" s="3"/>
      <c r="Q39" s="3"/>
      <c r="R39" s="3"/>
    </row>
    <row r="40" spans="2:18" ht="20.25" customHeight="1">
      <c r="B40" s="79"/>
      <c r="C40" s="80"/>
      <c r="D40" s="17"/>
      <c r="E40" s="18"/>
      <c r="F40" s="19"/>
      <c r="G40" s="18"/>
      <c r="H40" s="110"/>
      <c r="I40" s="35"/>
      <c r="J40" s="35"/>
      <c r="K40" s="3"/>
      <c r="L40" s="3"/>
      <c r="M40" s="3"/>
      <c r="N40" s="3"/>
      <c r="O40" s="3"/>
      <c r="P40" s="3"/>
      <c r="Q40" s="3"/>
      <c r="R40" s="3"/>
    </row>
    <row r="41" spans="2:18" ht="20.25" customHeight="1">
      <c r="B41" s="77"/>
      <c r="C41" s="78"/>
      <c r="D41" s="22"/>
      <c r="E41" s="23" t="str">
        <f>IF(D40=0," ","ﾘｯﾄﾙ")</f>
        <v xml:space="preserve"> </v>
      </c>
      <c r="F41" s="22"/>
      <c r="G41" s="24" t="str">
        <f>IF(F40=0,"","缶")</f>
        <v/>
      </c>
      <c r="H41" s="111"/>
      <c r="I41" s="35"/>
      <c r="J41" s="35"/>
      <c r="K41" s="3"/>
      <c r="L41" s="3"/>
      <c r="M41" s="3"/>
      <c r="N41" s="3"/>
      <c r="O41" s="3"/>
      <c r="P41" s="3"/>
      <c r="Q41" s="3"/>
      <c r="R41" s="3"/>
    </row>
    <row r="42" spans="2:18" ht="20.25" customHeight="1">
      <c r="B42" s="79"/>
      <c r="C42" s="80"/>
      <c r="D42" s="17"/>
      <c r="E42" s="18"/>
      <c r="F42" s="19"/>
      <c r="G42" s="18"/>
      <c r="H42" s="110"/>
      <c r="I42" s="35"/>
      <c r="J42" s="35"/>
      <c r="K42" s="3"/>
      <c r="L42" s="3"/>
      <c r="M42" s="3"/>
      <c r="N42" s="3"/>
      <c r="O42" s="3"/>
      <c r="P42" s="3"/>
      <c r="Q42" s="3"/>
      <c r="R42" s="3"/>
    </row>
    <row r="43" spans="2:18" ht="20.25" customHeight="1">
      <c r="B43" s="77"/>
      <c r="C43" s="78"/>
      <c r="D43" s="22"/>
      <c r="E43" s="23" t="str">
        <f>IF(D42=0," ","ﾘｯﾄﾙ")</f>
        <v xml:space="preserve"> </v>
      </c>
      <c r="F43" s="22"/>
      <c r="G43" s="24" t="str">
        <f>IF(F42=0,"","缶")</f>
        <v/>
      </c>
      <c r="H43" s="111"/>
      <c r="I43" s="35"/>
      <c r="J43" s="35"/>
      <c r="K43" s="3"/>
      <c r="L43" s="3"/>
      <c r="M43" s="3"/>
      <c r="N43" s="3"/>
      <c r="O43" s="3"/>
      <c r="P43" s="3"/>
      <c r="Q43" s="3"/>
      <c r="R43" s="3"/>
    </row>
    <row r="44" spans="2:18" ht="19.5" customHeight="1">
      <c r="B44" s="27"/>
      <c r="C44" s="28"/>
      <c r="D44" s="29"/>
      <c r="E44" s="30"/>
      <c r="F44" s="31"/>
      <c r="G44" s="30"/>
      <c r="H44" s="43"/>
      <c r="I44" s="35"/>
      <c r="J44" s="35"/>
      <c r="K44" s="3"/>
      <c r="L44" s="3"/>
      <c r="M44" s="3"/>
      <c r="N44" s="3"/>
      <c r="O44" s="3"/>
      <c r="P44" s="3"/>
      <c r="Q44" s="3"/>
      <c r="R44" s="3"/>
    </row>
    <row r="45" spans="2:18" ht="19.5" customHeight="1">
      <c r="B45" s="44"/>
      <c r="C45" s="44"/>
      <c r="D45" s="32"/>
      <c r="E45" s="33"/>
      <c r="F45" s="32"/>
      <c r="G45" s="34"/>
      <c r="H45" s="43"/>
      <c r="I45" s="35"/>
      <c r="J45" s="35"/>
      <c r="K45" s="3"/>
      <c r="L45" s="3"/>
      <c r="M45" s="3"/>
      <c r="N45" s="3"/>
      <c r="O45" s="3"/>
      <c r="P45" s="3"/>
      <c r="Q45" s="3"/>
      <c r="R45" s="3"/>
    </row>
    <row r="46" spans="2:18" ht="19.5" customHeight="1">
      <c r="B46" s="27"/>
      <c r="C46" s="28"/>
      <c r="D46" s="29"/>
      <c r="E46" s="30"/>
      <c r="F46" s="31"/>
      <c r="G46" s="30"/>
      <c r="H46" s="43"/>
      <c r="I46" s="35"/>
      <c r="J46" s="35"/>
      <c r="K46" s="3"/>
      <c r="L46" s="3"/>
      <c r="M46" s="3"/>
      <c r="N46" s="3"/>
      <c r="O46" s="3"/>
      <c r="P46" s="3"/>
      <c r="Q46" s="3"/>
      <c r="R46" s="3"/>
    </row>
    <row r="47" spans="2:18" ht="19.5" customHeight="1">
      <c r="B47" s="44"/>
      <c r="C47" s="44"/>
      <c r="D47" s="32"/>
      <c r="E47" s="33"/>
      <c r="F47" s="32"/>
      <c r="G47" s="34"/>
      <c r="H47" s="43"/>
      <c r="I47" s="35"/>
      <c r="J47" s="35"/>
      <c r="K47" s="3"/>
      <c r="L47" s="3"/>
      <c r="M47" s="3"/>
      <c r="N47" s="3"/>
      <c r="O47" s="3"/>
      <c r="P47" s="3"/>
      <c r="Q47" s="3"/>
      <c r="R47" s="3"/>
    </row>
  </sheetData>
  <mergeCells count="64">
    <mergeCell ref="B40:C40"/>
    <mergeCell ref="H40:H41"/>
    <mergeCell ref="B41:C41"/>
    <mergeCell ref="B42:C42"/>
    <mergeCell ref="H42:H43"/>
    <mergeCell ref="B43:C43"/>
    <mergeCell ref="B38:C38"/>
    <mergeCell ref="H38:H39"/>
    <mergeCell ref="B39:C39"/>
    <mergeCell ref="B32:C32"/>
    <mergeCell ref="H32:H33"/>
    <mergeCell ref="B36:C36"/>
    <mergeCell ref="H36:H37"/>
    <mergeCell ref="B34:C34"/>
    <mergeCell ref="H34:H35"/>
    <mergeCell ref="B35:C35"/>
    <mergeCell ref="B37:C37"/>
    <mergeCell ref="B33:C33"/>
    <mergeCell ref="B28:C28"/>
    <mergeCell ref="H28:H29"/>
    <mergeCell ref="B29:C29"/>
    <mergeCell ref="B30:C30"/>
    <mergeCell ref="H30:H31"/>
    <mergeCell ref="B31:C31"/>
    <mergeCell ref="B26:C26"/>
    <mergeCell ref="H26:H27"/>
    <mergeCell ref="B27:C27"/>
    <mergeCell ref="L24:M24"/>
    <mergeCell ref="N24:O24"/>
    <mergeCell ref="B25:C25"/>
    <mergeCell ref="D25:E25"/>
    <mergeCell ref="F25:G25"/>
    <mergeCell ref="B22:C22"/>
    <mergeCell ref="D22:H22"/>
    <mergeCell ref="L22:M22"/>
    <mergeCell ref="N22:O22"/>
    <mergeCell ref="P22:Q22"/>
    <mergeCell ref="B23:C23"/>
    <mergeCell ref="D23:H23"/>
    <mergeCell ref="L23:M23"/>
    <mergeCell ref="N23:O23"/>
    <mergeCell ref="P23:Q23"/>
    <mergeCell ref="P21:Q21"/>
    <mergeCell ref="B20:C20"/>
    <mergeCell ref="D20:H20"/>
    <mergeCell ref="L20:M20"/>
    <mergeCell ref="N20:O20"/>
    <mergeCell ref="P20:Q20"/>
    <mergeCell ref="R18:S18"/>
    <mergeCell ref="P24:Q24"/>
    <mergeCell ref="B15:H15"/>
    <mergeCell ref="B17:H17"/>
    <mergeCell ref="L18:M18"/>
    <mergeCell ref="P18:Q18"/>
    <mergeCell ref="B19:C19"/>
    <mergeCell ref="D19:H19"/>
    <mergeCell ref="L19:M19"/>
    <mergeCell ref="N19:O19"/>
    <mergeCell ref="P19:Q19"/>
    <mergeCell ref="N18:O18"/>
    <mergeCell ref="B21:C21"/>
    <mergeCell ref="D21:H21"/>
    <mergeCell ref="L21:M21"/>
    <mergeCell ref="N21:O21"/>
  </mergeCells>
  <phoneticPr fontId="3"/>
  <printOptions horizontalCentered="1" verticalCentered="1"/>
  <pageMargins left="0.82677165354330717" right="0.70866141732283472" top="0.55118110236220474" bottom="0.55118110236220474" header="0" footer="0"/>
  <pageSetup paperSize="9" scale="87" orientation="portrait" r:id="rId1"/>
  <headerFooter alignWithMargins="0"/>
  <rowBreaks count="1" manualBreakCount="1">
    <brk id="2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xr:uid="{00000000-0002-0000-0200-000000000000}">
          <x14:formula1>
            <xm:f>ﾘｽﾄ!$D$1:$D$44</xm:f>
          </x14:formula1>
          <xm:sqref>B27:C27 B29:C29 B31:C31 B33:C33 B35:C35 B37:C37 B39:C39 B41:C41 B43:C43</xm:sqref>
        </x14:dataValidation>
        <x14:dataValidation type="list" errorStyle="information" allowBlank="1" showInputMessage="1" showErrorMessage="1" xr:uid="{00000000-0002-0000-0200-000001000000}">
          <x14:formula1>
            <xm:f>ﾘｽﾄ!$B$2:$B$4</xm:f>
          </x14:formula1>
          <xm:sqref>B26:C26 B28:C28 B30:C30 B32:C32 B34:C34 B36:C36 B38:C38 B40:C40 B42:C42</xm:sqref>
        </x14:dataValidation>
        <x14:dataValidation type="list" errorStyle="information" allowBlank="1" showInputMessage="1" showErrorMessage="1" xr:uid="{00000000-0002-0000-0200-000002000000}">
          <x14:formula1>
            <xm:f>ﾘｽﾄ!F$2:F$4</xm:f>
          </x14:formula1>
          <xm:sqref>D42 D26 D28 D30 D32 D34 D36 D38 D40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ﾘｽﾄ</vt:lpstr>
      <vt:lpstr>記入例</vt:lpstr>
      <vt:lpstr>出荷証明書</vt:lpstr>
      <vt:lpstr>記入例!Print_Area</vt:lpstr>
      <vt:lpstr>出荷証明書!Print_Area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2017-11-15T07:10:51Z</dcterms:created>
  <dcterms:modified xsi:type="dcterms:W3CDTF">2023-03-28T17:05:55Z</dcterms:modified>
</cp:coreProperties>
</file>